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Digital Creative Industries Shared Island Programme\DCIIP Call 2026\2. Application Form\"/>
    </mc:Choice>
  </mc:AlternateContent>
  <xr:revisionPtr revIDLastSave="0" documentId="13_ncr:1_{FC927ABD-2451-4EC6-A25E-F8ACA1235D21}" xr6:coauthVersionLast="47" xr6:coauthVersionMax="47" xr10:uidLastSave="{00000000-0000-0000-0000-000000000000}"/>
  <bookViews>
    <workbookView xWindow="-110" yWindow="-110" windowWidth="19420" windowHeight="10300" tabRatio="712" xr2:uid="{A085E890-1BC8-4C2E-829D-B1063372DDDA}"/>
  </bookViews>
  <sheets>
    <sheet name="Project Details" sheetId="1" r:id="rId1"/>
    <sheet name="Allowable Expenditure" sheetId="5" r:id="rId2"/>
    <sheet name="Indicative Budget Template" sheetId="3" r:id="rId3"/>
    <sheet name="Sample Budget" sheetId="7" r:id="rId4"/>
  </sheets>
  <definedNames>
    <definedName name="_xlnm._FilterDatabase" localSheetId="2" hidden="1">'Indicative Budget Template'!$B$9:$I$206</definedName>
    <definedName name="_xlnm._FilterDatabase" localSheetId="3" hidden="1">'Sample Budget'!$B$9:$I$209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8" i="7" l="1"/>
  <c r="I38" i="7" s="1"/>
  <c r="H81" i="7"/>
  <c r="H70" i="7"/>
  <c r="I70" i="7" s="1"/>
  <c r="H49" i="7"/>
  <c r="I49" i="7"/>
  <c r="H76" i="7"/>
  <c r="H65" i="7"/>
  <c r="I65" i="7" s="1"/>
  <c r="H60" i="7"/>
  <c r="I60" i="7" s="1"/>
  <c r="H44" i="7"/>
  <c r="I44" i="7" s="1"/>
  <c r="H92" i="7"/>
  <c r="I92" i="7" s="1"/>
  <c r="I123" i="3"/>
  <c r="I199" i="7"/>
  <c r="I198" i="7"/>
  <c r="I124" i="7"/>
  <c r="I96" i="7"/>
  <c r="I81" i="7"/>
  <c r="I83" i="7"/>
  <c r="I76" i="7"/>
  <c r="I40" i="7"/>
  <c r="H27" i="7"/>
  <c r="I27" i="7" s="1"/>
  <c r="H22" i="7"/>
  <c r="H17" i="7"/>
  <c r="H12" i="7"/>
  <c r="I13" i="7"/>
  <c r="I14" i="7"/>
  <c r="I207" i="7"/>
  <c r="I200" i="7"/>
  <c r="I197" i="7"/>
  <c r="I196" i="7"/>
  <c r="I193" i="7"/>
  <c r="I192" i="7"/>
  <c r="I191" i="7"/>
  <c r="I187" i="7"/>
  <c r="I186" i="7"/>
  <c r="I185" i="7"/>
  <c r="I184" i="7"/>
  <c r="I183" i="7"/>
  <c r="I182" i="7"/>
  <c r="I180" i="7"/>
  <c r="I179" i="7"/>
  <c r="I178" i="7"/>
  <c r="I177" i="7"/>
  <c r="I176" i="7"/>
  <c r="I175" i="7"/>
  <c r="I170" i="7"/>
  <c r="I169" i="7"/>
  <c r="I168" i="7"/>
  <c r="I167" i="7"/>
  <c r="I166" i="7"/>
  <c r="I165" i="7"/>
  <c r="I163" i="7"/>
  <c r="I162" i="7"/>
  <c r="I161" i="7"/>
  <c r="I160" i="7"/>
  <c r="I159" i="7"/>
  <c r="I158" i="7"/>
  <c r="I156" i="7"/>
  <c r="I155" i="7"/>
  <c r="I154" i="7"/>
  <c r="I153" i="7"/>
  <c r="I152" i="7"/>
  <c r="I151" i="7"/>
  <c r="I149" i="7"/>
  <c r="I148" i="7"/>
  <c r="I147" i="7"/>
  <c r="I146" i="7"/>
  <c r="I145" i="7"/>
  <c r="I144" i="7"/>
  <c r="I142" i="7"/>
  <c r="I141" i="7"/>
  <c r="I140" i="7"/>
  <c r="I139" i="7"/>
  <c r="I138" i="7"/>
  <c r="I137" i="7"/>
  <c r="I132" i="7"/>
  <c r="I131" i="7"/>
  <c r="I130" i="7"/>
  <c r="I125" i="7"/>
  <c r="I123" i="7"/>
  <c r="I122" i="7"/>
  <c r="I111" i="7"/>
  <c r="I110" i="7"/>
  <c r="I109" i="7"/>
  <c r="I107" i="7"/>
  <c r="I106" i="7"/>
  <c r="I105" i="7"/>
  <c r="I102" i="7"/>
  <c r="I101" i="7"/>
  <c r="I100" i="7"/>
  <c r="I98" i="7"/>
  <c r="I97" i="7"/>
  <c r="I94" i="7"/>
  <c r="I93" i="7"/>
  <c r="I89" i="7"/>
  <c r="I88" i="7"/>
  <c r="I87" i="7"/>
  <c r="I86" i="7"/>
  <c r="I84" i="7"/>
  <c r="I82" i="7"/>
  <c r="I79" i="7"/>
  <c r="I78" i="7"/>
  <c r="I77" i="7"/>
  <c r="I73" i="7"/>
  <c r="I72" i="7"/>
  <c r="I71" i="7"/>
  <c r="I68" i="7"/>
  <c r="I67" i="7"/>
  <c r="I66" i="7"/>
  <c r="I63" i="7"/>
  <c r="I62" i="7"/>
  <c r="I61" i="7"/>
  <c r="I57" i="7"/>
  <c r="I56" i="7"/>
  <c r="I55" i="7"/>
  <c r="I54" i="7"/>
  <c r="I52" i="7"/>
  <c r="I51" i="7"/>
  <c r="I50" i="7"/>
  <c r="I47" i="7"/>
  <c r="I46" i="7"/>
  <c r="I45" i="7"/>
  <c r="I41" i="7"/>
  <c r="I39" i="7"/>
  <c r="I35" i="7"/>
  <c r="I34" i="7"/>
  <c r="I33" i="7"/>
  <c r="I32" i="7"/>
  <c r="I31" i="7"/>
  <c r="I30" i="7"/>
  <c r="I29" i="7"/>
  <c r="I28" i="7"/>
  <c r="I25" i="7"/>
  <c r="I24" i="7"/>
  <c r="I23" i="7"/>
  <c r="I22" i="7"/>
  <c r="I20" i="7"/>
  <c r="I19" i="7"/>
  <c r="I18" i="7"/>
  <c r="I17" i="7"/>
  <c r="I15" i="7"/>
  <c r="I12" i="7"/>
  <c r="I203" i="3"/>
  <c r="I202" i="3"/>
  <c r="I204" i="3"/>
  <c r="I201" i="3"/>
  <c r="I200" i="3"/>
  <c r="I197" i="3"/>
  <c r="I196" i="3"/>
  <c r="I195" i="3"/>
  <c r="I192" i="3"/>
  <c r="I191" i="3"/>
  <c r="I190" i="3"/>
  <c r="I193" i="3" s="1"/>
  <c r="I186" i="3"/>
  <c r="I185" i="3"/>
  <c r="I184" i="3"/>
  <c r="I183" i="3"/>
  <c r="I182" i="3"/>
  <c r="I181" i="3"/>
  <c r="I179" i="3"/>
  <c r="I178" i="3"/>
  <c r="I177" i="3"/>
  <c r="I176" i="3"/>
  <c r="I175" i="3"/>
  <c r="I174" i="3"/>
  <c r="I169" i="3"/>
  <c r="I168" i="3"/>
  <c r="I167" i="3"/>
  <c r="I166" i="3"/>
  <c r="I165" i="3"/>
  <c r="I164" i="3"/>
  <c r="I162" i="3"/>
  <c r="I161" i="3"/>
  <c r="I160" i="3"/>
  <c r="I159" i="3"/>
  <c r="I158" i="3"/>
  <c r="I157" i="3"/>
  <c r="I155" i="3"/>
  <c r="I154" i="3"/>
  <c r="I153" i="3"/>
  <c r="I152" i="3"/>
  <c r="I151" i="3"/>
  <c r="I150" i="3"/>
  <c r="I148" i="3"/>
  <c r="I147" i="3"/>
  <c r="I146" i="3"/>
  <c r="I145" i="3"/>
  <c r="I144" i="3"/>
  <c r="I143" i="3"/>
  <c r="I141" i="3"/>
  <c r="I140" i="3"/>
  <c r="I139" i="3"/>
  <c r="I138" i="3"/>
  <c r="I137" i="3"/>
  <c r="I136" i="3"/>
  <c r="I131" i="3"/>
  <c r="I130" i="3"/>
  <c r="I129" i="3"/>
  <c r="I124" i="3"/>
  <c r="I122" i="3"/>
  <c r="I121" i="3"/>
  <c r="I117" i="3"/>
  <c r="I116" i="3"/>
  <c r="I115" i="3"/>
  <c r="I111" i="3"/>
  <c r="I110" i="3"/>
  <c r="I109" i="3"/>
  <c r="I107" i="3"/>
  <c r="I106" i="3"/>
  <c r="I105" i="3"/>
  <c r="I102" i="3"/>
  <c r="I101" i="3"/>
  <c r="I100" i="3"/>
  <c r="I98" i="3"/>
  <c r="I97" i="3"/>
  <c r="I96" i="3"/>
  <c r="I94" i="3"/>
  <c r="I93" i="3"/>
  <c r="I92" i="3"/>
  <c r="I89" i="3"/>
  <c r="I88" i="3"/>
  <c r="I87" i="3"/>
  <c r="I86" i="3"/>
  <c r="I84" i="3"/>
  <c r="I83" i="3"/>
  <c r="I82" i="3"/>
  <c r="I81" i="3"/>
  <c r="I79" i="3"/>
  <c r="I78" i="3"/>
  <c r="I77" i="3"/>
  <c r="I76" i="3"/>
  <c r="I73" i="3"/>
  <c r="I72" i="3"/>
  <c r="I71" i="3"/>
  <c r="I70" i="3"/>
  <c r="I68" i="3"/>
  <c r="I67" i="3"/>
  <c r="I66" i="3"/>
  <c r="I65" i="3"/>
  <c r="I63" i="3"/>
  <c r="I62" i="3"/>
  <c r="I61" i="3"/>
  <c r="I60" i="3"/>
  <c r="I57" i="3"/>
  <c r="I56" i="3"/>
  <c r="I55" i="3"/>
  <c r="I54" i="3"/>
  <c r="I52" i="3"/>
  <c r="I51" i="3"/>
  <c r="I50" i="3"/>
  <c r="I49" i="3"/>
  <c r="I47" i="3"/>
  <c r="I46" i="3"/>
  <c r="I45" i="3"/>
  <c r="I44" i="3"/>
  <c r="I41" i="3"/>
  <c r="I40" i="3"/>
  <c r="I39" i="3"/>
  <c r="I38" i="3"/>
  <c r="I35" i="3"/>
  <c r="I34" i="3"/>
  <c r="I33" i="3"/>
  <c r="I32" i="3"/>
  <c r="I30" i="3"/>
  <c r="I29" i="3"/>
  <c r="I28" i="3"/>
  <c r="I27" i="3"/>
  <c r="I25" i="3"/>
  <c r="I24" i="3"/>
  <c r="I23" i="3"/>
  <c r="I22" i="3"/>
  <c r="I20" i="3"/>
  <c r="I19" i="3"/>
  <c r="I18" i="3"/>
  <c r="I17" i="3"/>
  <c r="I15" i="3"/>
  <c r="I14" i="3"/>
  <c r="I13" i="3"/>
  <c r="I12" i="3"/>
  <c r="I59" i="7" l="1"/>
  <c r="I104" i="7"/>
  <c r="I75" i="7"/>
  <c r="H118" i="7"/>
  <c r="I118" i="7" s="1"/>
  <c r="H117" i="7"/>
  <c r="I117" i="7" s="1"/>
  <c r="H116" i="7"/>
  <c r="I116" i="7" s="1"/>
  <c r="I85" i="7"/>
  <c r="I194" i="7"/>
  <c r="I121" i="7"/>
  <c r="I127" i="7" s="1"/>
  <c r="H115" i="7"/>
  <c r="I115" i="7" s="1"/>
  <c r="I129" i="7"/>
  <c r="I134" i="7" s="1"/>
  <c r="I201" i="7"/>
  <c r="I108" i="7"/>
  <c r="I26" i="7"/>
  <c r="I99" i="7"/>
  <c r="I95" i="7"/>
  <c r="I143" i="7"/>
  <c r="I48" i="7"/>
  <c r="I64" i="7"/>
  <c r="I37" i="7"/>
  <c r="I157" i="7"/>
  <c r="I91" i="7"/>
  <c r="I181" i="7"/>
  <c r="I21" i="7"/>
  <c r="I69" i="7"/>
  <c r="I11" i="7"/>
  <c r="I150" i="7"/>
  <c r="I136" i="7"/>
  <c r="I80" i="7"/>
  <c r="I53" i="7"/>
  <c r="I174" i="7"/>
  <c r="I43" i="7"/>
  <c r="I16" i="7"/>
  <c r="I164" i="7"/>
  <c r="I118" i="3"/>
  <c r="I205" i="3"/>
  <c r="I198" i="3"/>
  <c r="I142" i="3"/>
  <c r="I156" i="3"/>
  <c r="I104" i="3"/>
  <c r="I128" i="3"/>
  <c r="I133" i="3" s="1"/>
  <c r="I163" i="3"/>
  <c r="I108" i="3"/>
  <c r="I95" i="3"/>
  <c r="I180" i="3"/>
  <c r="I135" i="3"/>
  <c r="I80" i="3"/>
  <c r="I149" i="3"/>
  <c r="I173" i="3"/>
  <c r="I69" i="3"/>
  <c r="I53" i="3"/>
  <c r="I99" i="3"/>
  <c r="I37" i="3"/>
  <c r="I26" i="3"/>
  <c r="I120" i="3"/>
  <c r="I126" i="3" s="1"/>
  <c r="I91" i="3"/>
  <c r="I85" i="3"/>
  <c r="I16" i="3"/>
  <c r="I43" i="3"/>
  <c r="I75" i="3"/>
  <c r="I64" i="3"/>
  <c r="I48" i="3"/>
  <c r="I59" i="3"/>
  <c r="I11" i="3"/>
  <c r="I31" i="3"/>
  <c r="I21" i="3"/>
  <c r="I119" i="7" l="1"/>
  <c r="H206" i="7"/>
  <c r="I206" i="7" s="1"/>
  <c r="H205" i="7"/>
  <c r="I205" i="7" s="1"/>
  <c r="H204" i="7"/>
  <c r="I204" i="7" s="1"/>
  <c r="H203" i="7"/>
  <c r="I203" i="7" s="1"/>
  <c r="I113" i="7"/>
  <c r="I172" i="7"/>
  <c r="I189" i="7"/>
  <c r="I188" i="3"/>
  <c r="I171" i="3"/>
  <c r="I113" i="3"/>
  <c r="I208" i="7" l="1"/>
  <c r="I209" i="7" s="1"/>
  <c r="I20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Ciara Melinn</author>
  </authors>
  <commentList>
    <comment ref="C9" authorId="0" shapeId="0" xr:uid="{D5AD6CC9-AC79-474C-AF3E-0E6170CAB295}">
      <text>
        <r>
          <rPr>
            <b/>
            <sz val="9"/>
            <color indexed="81"/>
            <rFont val="Tahoma"/>
            <family val="2"/>
          </rPr>
          <t>NOTE:</t>
        </r>
        <r>
          <rPr>
            <sz val="9"/>
            <color indexed="81"/>
            <rFont val="Tahoma"/>
            <family val="2"/>
          </rPr>
          <t xml:space="preserve">
For Salaries or Buy-Out costs, specify which for each funded staff member &amp; detail FTE.</t>
        </r>
      </text>
    </comment>
    <comment ref="E9" authorId="0" shapeId="0" xr:uid="{86B21765-E4F9-4528-9F43-396F0D6FED42}">
      <text>
        <r>
          <rPr>
            <b/>
            <sz val="9"/>
            <color indexed="81"/>
            <rFont val="Tahoma"/>
            <family val="2"/>
          </rPr>
          <t>NOTE:</t>
        </r>
        <r>
          <rPr>
            <sz val="9"/>
            <color indexed="81"/>
            <rFont val="Tahoma"/>
            <family val="2"/>
          </rPr>
          <t xml:space="preserve">
This refers to the duration of the related budget line's involvement with the project.</t>
        </r>
      </text>
    </comment>
    <comment ref="F9" authorId="0" shapeId="0" xr:uid="{FA5209BE-2496-4478-AEBB-0FD94ED7D21C}">
      <text>
        <r>
          <rPr>
            <b/>
            <sz val="9"/>
            <color indexed="81"/>
            <rFont val="Tahoma"/>
            <family val="2"/>
          </rPr>
          <t xml:space="preserve">Lump sum: </t>
        </r>
        <r>
          <rPr>
            <sz val="9"/>
            <color indexed="81"/>
            <rFont val="Tahoma"/>
            <family val="2"/>
          </rPr>
          <t>One Time Payment.</t>
        </r>
        <r>
          <rPr>
            <b/>
            <sz val="9"/>
            <color indexed="81"/>
            <rFont val="Tahoma"/>
            <family val="2"/>
          </rPr>
          <t xml:space="preserve">
Monthly: </t>
        </r>
        <r>
          <rPr>
            <sz val="9"/>
            <color indexed="81"/>
            <rFont val="Tahoma"/>
            <family val="2"/>
          </rPr>
          <t>A cost may be broken down by monthly payments.</t>
        </r>
        <r>
          <rPr>
            <b/>
            <sz val="9"/>
            <color indexed="81"/>
            <rFont val="Tahoma"/>
            <family val="2"/>
          </rPr>
          <t xml:space="preserve">
Salary: </t>
        </r>
        <r>
          <rPr>
            <sz val="9"/>
            <color indexed="81"/>
            <rFont val="Tahoma"/>
            <family val="2"/>
          </rPr>
          <t>Gross Annual Salary Rate (inclusive of employer contributions).</t>
        </r>
        <r>
          <rPr>
            <b/>
            <sz val="9"/>
            <color indexed="81"/>
            <rFont val="Tahoma"/>
            <family val="2"/>
          </rPr>
          <t xml:space="preserve">
Buy-Out %: </t>
        </r>
        <r>
          <rPr>
            <sz val="9"/>
            <color indexed="81"/>
            <rFont val="Tahoma"/>
            <family val="2"/>
          </rPr>
          <t>Percentage of teaching buy out funded by the grant.</t>
        </r>
        <r>
          <rPr>
            <b/>
            <sz val="9"/>
            <color indexed="81"/>
            <rFont val="Tahoma"/>
            <family val="2"/>
          </rPr>
          <t xml:space="preserve">
</t>
        </r>
        <r>
          <rPr>
            <sz val="9"/>
            <color indexed="81"/>
            <rFont val="Tahoma"/>
            <family val="2"/>
          </rPr>
          <t xml:space="preserve">
</t>
        </r>
      </text>
    </comment>
    <comment ref="B114" authorId="0" shapeId="0" xr:uid="{460FD06A-1A0A-491E-BE9B-3CA3431E115B}">
      <text>
        <r>
          <rPr>
            <b/>
            <sz val="9"/>
            <color indexed="81"/>
            <rFont val="Tahoma"/>
            <family val="2"/>
          </rPr>
          <t>NOTE:</t>
        </r>
        <r>
          <rPr>
            <sz val="9"/>
            <color indexed="81"/>
            <rFont val="Tahoma"/>
            <family val="2"/>
          </rPr>
          <t xml:space="preserve">
Up to 25% of Funded Staff's Salary or Buy-Out Costs.</t>
        </r>
      </text>
    </comment>
    <comment ref="B119" authorId="0" shapeId="0" xr:uid="{7BD5FC62-33CB-47BF-802A-CFDBFDA2EB7C}">
      <text>
        <r>
          <rPr>
            <b/>
            <sz val="9"/>
            <color indexed="81"/>
            <rFont val="Tahoma"/>
            <family val="2"/>
          </rPr>
          <t>NOTE:</t>
        </r>
        <r>
          <rPr>
            <sz val="9"/>
            <color indexed="81"/>
            <rFont val="Tahoma"/>
            <family val="2"/>
          </rPr>
          <t xml:space="preserve">
Up to 10% of total project budget can be allocated to Industry Partner(s)</t>
        </r>
      </text>
    </comment>
    <comment ref="B127" authorId="0" shapeId="0" xr:uid="{2AF84F0E-83FA-45C1-AEB4-6B26AA25A525}">
      <text>
        <r>
          <rPr>
            <b/>
            <sz val="9"/>
            <color indexed="81"/>
            <rFont val="Tahoma"/>
            <family val="2"/>
          </rPr>
          <t>NOTE:</t>
        </r>
        <r>
          <rPr>
            <sz val="9"/>
            <color indexed="81"/>
            <rFont val="Tahoma"/>
            <family val="2"/>
          </rPr>
          <t xml:space="preserve">
Up to 5% of total project budget can be allocated to External Partner(s)</t>
        </r>
      </text>
    </comment>
    <comment ref="B189" authorId="0" shapeId="0" xr:uid="{ED39749E-0CDB-4C39-B215-4DA82708F7D6}">
      <text>
        <r>
          <rPr>
            <b/>
            <sz val="9"/>
            <color indexed="81"/>
            <rFont val="Tahoma"/>
            <family val="2"/>
          </rPr>
          <t>NOTE:</t>
        </r>
        <r>
          <rPr>
            <sz val="9"/>
            <color indexed="81"/>
            <rFont val="Tahoma"/>
            <family val="2"/>
          </rPr>
          <t xml:space="preserve">
Individual items must be &lt;= €10,000</t>
        </r>
      </text>
    </comment>
    <comment ref="B199" authorId="0" shapeId="0" xr:uid="{F7A9ADC5-706D-4445-AECA-8433CBA960E9}">
      <text>
        <r>
          <rPr>
            <b/>
            <sz val="9"/>
            <color indexed="81"/>
            <rFont val="Tahoma"/>
            <family val="2"/>
          </rPr>
          <t>NOTE:</t>
        </r>
        <r>
          <rPr>
            <sz val="9"/>
            <color indexed="81"/>
            <rFont val="Tahoma"/>
            <family val="2"/>
          </rPr>
          <t xml:space="preserve">
Contingency costs up to 10% of total project budget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Ciara Melinn</author>
  </authors>
  <commentList>
    <comment ref="C9" authorId="0" shapeId="0" xr:uid="{8F685430-D9FA-44FC-8E1A-32812063D87B}">
      <text>
        <r>
          <rPr>
            <b/>
            <sz val="9"/>
            <color indexed="81"/>
            <rFont val="Tahoma"/>
            <family val="2"/>
          </rPr>
          <t>NOTE:</t>
        </r>
        <r>
          <rPr>
            <sz val="9"/>
            <color indexed="81"/>
            <rFont val="Tahoma"/>
            <family val="2"/>
          </rPr>
          <t xml:space="preserve">
For Salaries or Buy-Out costs, specify which for each funded staff member &amp; detail FTE.</t>
        </r>
      </text>
    </comment>
    <comment ref="E9" authorId="0" shapeId="0" xr:uid="{6D58A4BB-32A9-458B-8EB6-D8CA6B8F70C9}">
      <text>
        <r>
          <rPr>
            <b/>
            <sz val="9"/>
            <color indexed="81"/>
            <rFont val="Tahoma"/>
            <family val="2"/>
          </rPr>
          <t>NOTE:</t>
        </r>
        <r>
          <rPr>
            <sz val="9"/>
            <color indexed="81"/>
            <rFont val="Tahoma"/>
            <family val="2"/>
          </rPr>
          <t xml:space="preserve">
This refers to the duration of the related budget line's involvement with the project.</t>
        </r>
      </text>
    </comment>
    <comment ref="F9" authorId="0" shapeId="0" xr:uid="{DC4BD0BC-71CA-43DA-9D92-6950269E1801}">
      <text>
        <r>
          <rPr>
            <b/>
            <sz val="9"/>
            <color indexed="81"/>
            <rFont val="Tahoma"/>
            <family val="2"/>
          </rPr>
          <t xml:space="preserve">Lump sum: </t>
        </r>
        <r>
          <rPr>
            <sz val="9"/>
            <color indexed="81"/>
            <rFont val="Tahoma"/>
            <family val="2"/>
          </rPr>
          <t>One Time Payment.</t>
        </r>
        <r>
          <rPr>
            <b/>
            <sz val="9"/>
            <color indexed="81"/>
            <rFont val="Tahoma"/>
            <family val="2"/>
          </rPr>
          <t xml:space="preserve">
Monthly: </t>
        </r>
        <r>
          <rPr>
            <sz val="9"/>
            <color indexed="81"/>
            <rFont val="Tahoma"/>
            <family val="2"/>
          </rPr>
          <t>A cost may be broken down by monthly payments.</t>
        </r>
        <r>
          <rPr>
            <b/>
            <sz val="9"/>
            <color indexed="81"/>
            <rFont val="Tahoma"/>
            <family val="2"/>
          </rPr>
          <t xml:space="preserve">
Salary: </t>
        </r>
        <r>
          <rPr>
            <sz val="9"/>
            <color indexed="81"/>
            <rFont val="Tahoma"/>
            <family val="2"/>
          </rPr>
          <t>Gross Annual Salary Rate (inclusive of employer contributions).</t>
        </r>
        <r>
          <rPr>
            <b/>
            <sz val="9"/>
            <color indexed="81"/>
            <rFont val="Tahoma"/>
            <family val="2"/>
          </rPr>
          <t xml:space="preserve">
Buy-Out %: </t>
        </r>
        <r>
          <rPr>
            <sz val="9"/>
            <color indexed="81"/>
            <rFont val="Tahoma"/>
            <family val="2"/>
          </rPr>
          <t>Percentage of teaching buy out funded by the grant.</t>
        </r>
        <r>
          <rPr>
            <b/>
            <sz val="9"/>
            <color indexed="81"/>
            <rFont val="Tahoma"/>
            <family val="2"/>
          </rPr>
          <t xml:space="preserve">
</t>
        </r>
        <r>
          <rPr>
            <sz val="9"/>
            <color indexed="81"/>
            <rFont val="Tahoma"/>
            <family val="2"/>
          </rPr>
          <t xml:space="preserve">
</t>
        </r>
      </text>
    </comment>
    <comment ref="H44" authorId="0" shapeId="0" xr:uid="{5AEC6253-62AD-49A6-A80D-1619BD6D56BC}">
      <text>
        <r>
          <rPr>
            <b/>
            <sz val="9"/>
            <color indexed="81"/>
            <rFont val="Tahoma"/>
            <family val="2"/>
          </rPr>
          <t>NOTE:</t>
        </r>
        <r>
          <rPr>
            <sz val="9"/>
            <color indexed="81"/>
            <rFont val="Tahoma"/>
            <family val="2"/>
          </rPr>
          <t xml:space="preserve">
To include an "uplift" for this position, we did so on the assumption that they would be on point 1 of the scale for 2 years and point 2 for the final year of their involvement with the project, while working part-time throughout. The formula makes the breakdown clear, along with the justification.</t>
        </r>
      </text>
    </comment>
    <comment ref="B114" authorId="0" shapeId="0" xr:uid="{A3BC0825-4839-441D-BB1F-77C6A1C96852}">
      <text>
        <r>
          <rPr>
            <b/>
            <sz val="9"/>
            <color indexed="81"/>
            <rFont val="Tahoma"/>
            <family val="2"/>
          </rPr>
          <t>NOTE:</t>
        </r>
        <r>
          <rPr>
            <sz val="9"/>
            <color indexed="81"/>
            <rFont val="Tahoma"/>
            <family val="2"/>
          </rPr>
          <t xml:space="preserve">
Up to 25% of Funded Staff's Salary or Buy-Out Costs.</t>
        </r>
      </text>
    </comment>
    <comment ref="B120" authorId="0" shapeId="0" xr:uid="{ECAED7E0-10F7-434E-A489-C8E60C685D0E}">
      <text>
        <r>
          <rPr>
            <b/>
            <sz val="9"/>
            <color indexed="81"/>
            <rFont val="Tahoma"/>
            <family val="2"/>
          </rPr>
          <t>NOTE:</t>
        </r>
        <r>
          <rPr>
            <sz val="9"/>
            <color indexed="81"/>
            <rFont val="Tahoma"/>
            <family val="2"/>
          </rPr>
          <t xml:space="preserve">
Up to 10% of total project budget can be allocated to Industry Partner(s)</t>
        </r>
      </text>
    </comment>
    <comment ref="B128" authorId="0" shapeId="0" xr:uid="{50138E81-AA0E-4DA5-AC96-D812EBCBB976}">
      <text>
        <r>
          <rPr>
            <b/>
            <sz val="9"/>
            <color indexed="81"/>
            <rFont val="Tahoma"/>
            <family val="2"/>
          </rPr>
          <t>NOTE:</t>
        </r>
        <r>
          <rPr>
            <sz val="9"/>
            <color indexed="81"/>
            <rFont val="Tahoma"/>
            <family val="2"/>
          </rPr>
          <t xml:space="preserve">
Up to 5% of total project budget can be allocated to External Partner(s)</t>
        </r>
      </text>
    </comment>
    <comment ref="B190" authorId="0" shapeId="0" xr:uid="{D6FB25E5-FE43-46CC-A9CB-4CE9E4557254}">
      <text>
        <r>
          <rPr>
            <b/>
            <sz val="9"/>
            <color indexed="81"/>
            <rFont val="Tahoma"/>
            <family val="2"/>
          </rPr>
          <t>NOTE:</t>
        </r>
        <r>
          <rPr>
            <sz val="9"/>
            <color indexed="81"/>
            <rFont val="Tahoma"/>
            <family val="2"/>
          </rPr>
          <t xml:space="preserve">
Individual items must be &lt;= €10,000</t>
        </r>
      </text>
    </comment>
    <comment ref="B202" authorId="0" shapeId="0" xr:uid="{375418DB-2602-4AE3-9586-8465B141942F}">
      <text>
        <r>
          <rPr>
            <b/>
            <sz val="9"/>
            <color indexed="81"/>
            <rFont val="Tahoma"/>
            <family val="2"/>
          </rPr>
          <t>NOTE:</t>
        </r>
        <r>
          <rPr>
            <sz val="9"/>
            <color indexed="81"/>
            <rFont val="Tahoma"/>
            <family val="2"/>
          </rPr>
          <t xml:space="preserve">
Contingency costs up to 10% of total project budget</t>
        </r>
      </text>
    </comment>
  </commentList>
</comments>
</file>

<file path=xl/sharedStrings.xml><?xml version="1.0" encoding="utf-8"?>
<sst xmlns="http://schemas.openxmlformats.org/spreadsheetml/2006/main" count="902" uniqueCount="259">
  <si>
    <t>Lead Administrative/ Governance HEI:</t>
  </si>
  <si>
    <t>Project Title:</t>
  </si>
  <si>
    <t>(Must match Q34 Answer on App Form)</t>
  </si>
  <si>
    <t>(Must match Q1 Answer on App Form)</t>
  </si>
  <si>
    <t>The above information must be completed or a project application will be deemed ineligible</t>
  </si>
  <si>
    <t>Atlantic Technological University</t>
  </si>
  <si>
    <t>Dublin City University</t>
  </si>
  <si>
    <t>Dublin Dental Hospital Dublin</t>
  </si>
  <si>
    <t>Select from dropdown</t>
  </si>
  <si>
    <t>Dún Laoghaire Institute of Art, Design &amp; Technology</t>
  </si>
  <si>
    <t>Dundalk Institute of Technology</t>
  </si>
  <si>
    <t>Institute for Advanced Studies (DIAS)</t>
  </si>
  <si>
    <t>Marino Institute of Education</t>
  </si>
  <si>
    <t>Mary Immaculate College, Limerick</t>
  </si>
  <si>
    <t>Maynooth University</t>
  </si>
  <si>
    <t>Munster Technological University</t>
  </si>
  <si>
    <t>National College of Art and Design</t>
  </si>
  <si>
    <t>National College of Ireland</t>
  </si>
  <si>
    <t>RCSI University of Medicine and Health Sciences</t>
  </si>
  <si>
    <t>Royal Irish Academy Royal Irish Academy of Music</t>
  </si>
  <si>
    <t>South East Technological University</t>
  </si>
  <si>
    <t>St. Patrick’s College, Maynooth</t>
  </si>
  <si>
    <t>Technological University Dublin</t>
  </si>
  <si>
    <t>Technological University of the Shannon: Midlands Midwest</t>
  </si>
  <si>
    <t>University College Cork</t>
  </si>
  <si>
    <t>University College Dublin</t>
  </si>
  <si>
    <t>University of Dublin, Trinity College</t>
  </si>
  <si>
    <t>University of Galway</t>
  </si>
  <si>
    <t>University of Limerick</t>
  </si>
  <si>
    <t>ALLOWABLE EXPENDITURE</t>
  </si>
  <si>
    <t>GENERAL</t>
  </si>
  <si>
    <t>1. Pillar 1 maximum award is €1,100,000 and Pillar II maximum award is €3,000,000 (including contingency costs and overheads).</t>
  </si>
  <si>
    <t>3. One consolidated budget in Euros per application (InforEuro to be used for FX rate calculation). Submitted in .xlsx format.</t>
  </si>
  <si>
    <t>4. Compliance with State Aid regulations, Export Controls and taxation matters must be ensured by host institutions.</t>
  </si>
  <si>
    <t>5. Additional Partners (outside of Ireland or Northern Ireland) cannot request funds.</t>
  </si>
  <si>
    <t>6. Funding cannot be used for estates, room rental, or office space.</t>
  </si>
  <si>
    <t>7. Funding cannot be used as seed funding for other projects.</t>
  </si>
  <si>
    <t>FUNDED STAFF</t>
  </si>
  <si>
    <t>8. Buy-out costs for core staff and salary costs for recruited staff may be included in accordance with institutional norms.</t>
  </si>
  <si>
    <t>9. Salary scales must align with the Irish Universities' Association (IUA) and the applicable rates in Northern Ireland.</t>
  </si>
  <si>
    <t>12. Visiting researcher costs are allowed with clear justification.</t>
  </si>
  <si>
    <t>All costs for approved roles must be budgeted from the outset. No further budget will be made available subsequent to award offer. Budgets should include provision for advancement on incremental salary scales with appropriate justification provided.</t>
  </si>
  <si>
    <t>OVERHEADS (Indirect Costs)</t>
  </si>
  <si>
    <t>15. Overheads are calculated on a pro rata basis of the pay costs.</t>
  </si>
  <si>
    <t>INDUSTRY PARTNERS</t>
  </si>
  <si>
    <r>
      <t xml:space="preserve">16. Industry Partners may be allocated </t>
    </r>
    <r>
      <rPr>
        <b/>
        <sz val="11"/>
        <color theme="1"/>
        <rFont val="Aptos Narrow"/>
        <family val="2"/>
        <scheme val="minor"/>
      </rPr>
      <t xml:space="preserve">up to 10% </t>
    </r>
    <r>
      <rPr>
        <sz val="11"/>
        <color theme="1"/>
        <rFont val="Aptos Narrow"/>
        <family val="2"/>
        <scheme val="minor"/>
      </rPr>
      <t>of the budget.</t>
    </r>
  </si>
  <si>
    <t>17. Costs allowed include - Travel, Networking, Dissemination &amp; Impact Costs (publication services), Fieldwork Costs…</t>
  </si>
  <si>
    <t>18. No staff costs or overheads may be sought for Industry Partners.</t>
  </si>
  <si>
    <t>EXTERNAL PARTNERS</t>
  </si>
  <si>
    <r>
      <t xml:space="preserve">19. External Partners may be allocated </t>
    </r>
    <r>
      <rPr>
        <b/>
        <sz val="11"/>
        <color theme="1"/>
        <rFont val="Aptos Narrow"/>
        <family val="2"/>
        <scheme val="minor"/>
      </rPr>
      <t xml:space="preserve">up to 5% </t>
    </r>
    <r>
      <rPr>
        <sz val="11"/>
        <color theme="1"/>
        <rFont val="Aptos Narrow"/>
        <family val="2"/>
        <scheme val="minor"/>
      </rPr>
      <t>of the budget.</t>
    </r>
  </si>
  <si>
    <t>20. Costs allowed include - Travel, Networking, Dissemination &amp; Impact Costs (publication services), Fieldwork Costs…</t>
  </si>
  <si>
    <t>21.  No staff costs or overheads may be sought for Industry Partners.</t>
  </si>
  <si>
    <t>RESEARCH STUDENTS</t>
  </si>
  <si>
    <r>
      <t>14. Institutional overheads</t>
    </r>
    <r>
      <rPr>
        <b/>
        <sz val="11"/>
        <color theme="1"/>
        <rFont val="Aptos Narrow"/>
        <family val="2"/>
        <scheme val="minor"/>
      </rPr>
      <t xml:space="preserve"> up to 25%</t>
    </r>
    <r>
      <rPr>
        <sz val="11"/>
        <color theme="1"/>
        <rFont val="Aptos Narrow"/>
        <family val="2"/>
        <scheme val="minor"/>
      </rPr>
      <t xml:space="preserve"> of pay costs (i.e. core staff buy-out  and salary costs) are allowed.</t>
    </r>
  </si>
  <si>
    <r>
      <t xml:space="preserve">10. Salary costs for a Project Manager may be included, </t>
    </r>
    <r>
      <rPr>
        <b/>
        <sz val="11"/>
        <color theme="1"/>
        <rFont val="Aptos Narrow"/>
        <family val="2"/>
        <scheme val="minor"/>
      </rPr>
      <t>up to €80,000 per annum</t>
    </r>
    <r>
      <rPr>
        <sz val="11"/>
        <color theme="1"/>
        <rFont val="Aptos Narrow"/>
        <family val="2"/>
        <scheme val="minor"/>
      </rPr>
      <t>, pro rata.</t>
    </r>
  </si>
  <si>
    <r>
      <t xml:space="preserve">11. Research consumables and travel costs are </t>
    </r>
    <r>
      <rPr>
        <b/>
        <sz val="11"/>
        <color theme="1"/>
        <rFont val="Aptos Narrow"/>
        <family val="2"/>
        <scheme val="minor"/>
      </rPr>
      <t>capped at €10,000 per person, per annum</t>
    </r>
    <r>
      <rPr>
        <sz val="11"/>
        <color theme="1"/>
        <rFont val="Aptos Narrow"/>
        <family val="2"/>
        <scheme val="minor"/>
      </rPr>
      <t xml:space="preserve"> - justification required.</t>
    </r>
  </si>
  <si>
    <r>
      <t xml:space="preserve">2. </t>
    </r>
    <r>
      <rPr>
        <b/>
        <sz val="11"/>
        <color theme="1"/>
        <rFont val="Aptos Narrow"/>
        <family val="2"/>
        <scheme val="minor"/>
      </rPr>
      <t>Up to 30%</t>
    </r>
    <r>
      <rPr>
        <sz val="11"/>
        <color theme="1"/>
        <rFont val="Aptos Narrow"/>
        <family val="2"/>
        <scheme val="minor"/>
      </rPr>
      <t xml:space="preserve"> of costs can go to Northern Ireland partner(s) (including contingency costs).</t>
    </r>
  </si>
  <si>
    <r>
      <t xml:space="preserve">23. Fees for research students may be sought, </t>
    </r>
    <r>
      <rPr>
        <b/>
        <sz val="11"/>
        <color theme="1"/>
        <rFont val="Aptos Narrow"/>
        <family val="2"/>
        <scheme val="minor"/>
      </rPr>
      <t>in addition to the €30,000 per annum</t>
    </r>
    <r>
      <rPr>
        <sz val="11"/>
        <color theme="1"/>
        <rFont val="Aptos Narrow"/>
        <family val="2"/>
        <scheme val="minor"/>
      </rPr>
      <t>.</t>
    </r>
  </si>
  <si>
    <r>
      <t xml:space="preserve">22. Research student costs includes; stipends plus research consumables, travel and other costs for research students (Masters and PhD), </t>
    </r>
    <r>
      <rPr>
        <b/>
        <sz val="11"/>
        <color theme="1"/>
        <rFont val="Aptos Narrow"/>
        <family val="2"/>
        <scheme val="minor"/>
      </rPr>
      <t>up to €30,000 per annum per student</t>
    </r>
    <r>
      <rPr>
        <sz val="11"/>
        <color theme="1"/>
        <rFont val="Aptos Narrow"/>
        <family val="2"/>
        <scheme val="minor"/>
      </rPr>
      <t xml:space="preserve"> may be sought.</t>
    </r>
  </si>
  <si>
    <r>
      <t>24. Fees/ Stipends/ Research Costs are for u</t>
    </r>
    <r>
      <rPr>
        <b/>
        <sz val="11"/>
        <color theme="1"/>
        <rFont val="Aptos Narrow"/>
        <family val="2"/>
        <scheme val="minor"/>
      </rPr>
      <t>p to a maximum of four years</t>
    </r>
    <r>
      <rPr>
        <sz val="11"/>
        <color theme="1"/>
        <rFont val="Aptos Narrow"/>
        <family val="2"/>
        <scheme val="minor"/>
      </rPr>
      <t xml:space="preserve"> for PhD students.  Course equivalency for Masters students.</t>
    </r>
  </si>
  <si>
    <r>
      <t>25. Stipends for a full time Research Student may be</t>
    </r>
    <r>
      <rPr>
        <b/>
        <sz val="11"/>
        <color theme="1"/>
        <rFont val="Aptos Narrow"/>
        <family val="2"/>
        <scheme val="minor"/>
      </rPr>
      <t xml:space="preserve"> no less than €19,000 per annum</t>
    </r>
    <r>
      <rPr>
        <sz val="11"/>
        <color theme="1"/>
        <rFont val="Aptos Narrow"/>
        <family val="2"/>
        <scheme val="minor"/>
      </rPr>
      <t>.</t>
    </r>
  </si>
  <si>
    <t>26. Costs associated with  Registration/ Tuition Fees may be sought for International PhD students.</t>
  </si>
  <si>
    <t>27. Research students Stipend/ Research/ Travel Costs may be supplemented by other sources as long as it does not prevent the student from achieving the aims and objectives of their research.</t>
  </si>
  <si>
    <r>
      <t xml:space="preserve">28. Where possible Research Students are expected to spend 12 months or more of their outside host institution to increase all-island collaboration at early career stage. As such an </t>
    </r>
    <r>
      <rPr>
        <b/>
        <sz val="11"/>
        <color theme="1"/>
        <rFont val="Aptos Narrow"/>
        <family val="2"/>
        <scheme val="minor"/>
      </rPr>
      <t xml:space="preserve">additional €5,000 </t>
    </r>
    <r>
      <rPr>
        <sz val="11"/>
        <color theme="1"/>
        <rFont val="Aptos Narrow"/>
        <family val="2"/>
        <scheme val="minor"/>
      </rPr>
      <t>(pro rata) in mobility costs may be sought for costs incurred (such as an increase in registration fees).</t>
    </r>
  </si>
  <si>
    <t>30. Costs linked to access to equipment, and/or access to services, and/or infrastructures necessary to the completion of the project may be sought and clearly justified.</t>
  </si>
  <si>
    <r>
      <t xml:space="preserve">29. </t>
    </r>
    <r>
      <rPr>
        <b/>
        <sz val="11"/>
        <color theme="1"/>
        <rFont val="Aptos Narrow"/>
        <family val="2"/>
        <scheme val="minor"/>
      </rPr>
      <t>Up to €10,000</t>
    </r>
    <r>
      <rPr>
        <sz val="11"/>
        <color theme="1"/>
        <rFont val="Aptos Narrow"/>
        <family val="2"/>
        <scheme val="minor"/>
      </rPr>
      <t xml:space="preserve"> per single item may be sought for necessary small equipment which is not availble through other means.</t>
    </r>
  </si>
  <si>
    <t>SMALL EQUIPMENT</t>
  </si>
  <si>
    <t>OTHER COSTS</t>
  </si>
  <si>
    <t>31. Costs related to the following may be sought and justified:  fieldwork, data collection, archives, open access publication, access to national infrastructures, etc.</t>
  </si>
  <si>
    <t>32. Costs that are related to building research capacity between institutions such as: developing academic content, visiting researchers (i.e.  guest speakers), workshops and seminars, development of training modules etc.</t>
  </si>
  <si>
    <t>33. Costs requested for the use of incentives/ vouchers to recruit and incentivise participants/ participation in a project should be clearly set out and justified ‘Other Costs’ in the Budget Template.  Approval for this cost will be subject to evidence being provided to the HEA of approval for their use from relevant institutional research/ ethics committe.</t>
  </si>
  <si>
    <t>CONTINGENCY COSTS</t>
  </si>
  <si>
    <t>35. Contingency costs can only be drawn down at the end of the project and following approval by HEA.</t>
  </si>
  <si>
    <t>36. Contingency is for risk mitigation, not essential research activities (these should be incuded in the budget).</t>
  </si>
  <si>
    <r>
      <t xml:space="preserve">34. Provision should be made for contingency costs at </t>
    </r>
    <r>
      <rPr>
        <b/>
        <sz val="11"/>
        <color theme="1"/>
        <rFont val="Aptos Narrow"/>
        <family val="2"/>
        <scheme val="minor"/>
      </rPr>
      <t>up to 10%</t>
    </r>
    <r>
      <rPr>
        <sz val="11"/>
        <color theme="1"/>
        <rFont val="Aptos Narrow"/>
        <family val="2"/>
        <scheme val="minor"/>
      </rPr>
      <t xml:space="preserve"> of the overall budget.</t>
    </r>
  </si>
  <si>
    <t>Always refer to the rules set out in the Call Document for detailed instructions regarding allowable expenditure and eligible costs</t>
  </si>
  <si>
    <t>Research Post Grades</t>
  </si>
  <si>
    <t xml:space="preserve">As per the IUA Scale or equivalent. </t>
  </si>
  <si>
    <t>Lead Investigator</t>
  </si>
  <si>
    <t>Consortium Co-Lead</t>
  </si>
  <si>
    <t>Senior Research Fellow</t>
  </si>
  <si>
    <t>Research Fellow</t>
  </si>
  <si>
    <t>Post-Doctoral Researcher</t>
  </si>
  <si>
    <t>Research Assistant</t>
  </si>
  <si>
    <t>Project Manager</t>
  </si>
  <si>
    <t>Administrative Staff</t>
  </si>
  <si>
    <t>PhD Student</t>
  </si>
  <si>
    <t>Masters Student</t>
  </si>
  <si>
    <t>Other</t>
  </si>
  <si>
    <t>Units of Measure</t>
  </si>
  <si>
    <t>Lead HEI Partner in Northern Ireland</t>
  </si>
  <si>
    <t>Project Abbreviation</t>
  </si>
  <si>
    <t>Full Project Title</t>
  </si>
  <si>
    <t xml:space="preserve">GBP &gt; EUR FX Rate </t>
  </si>
  <si>
    <t>Exchange rate (InforEuro) (europa.eu)</t>
  </si>
  <si>
    <t xml:space="preserve">Cost Category </t>
  </si>
  <si>
    <t>Justification</t>
  </si>
  <si>
    <t>Higher Education Institution</t>
  </si>
  <si>
    <t>Duration in months</t>
  </si>
  <si>
    <t>No. of Units</t>
  </si>
  <si>
    <t>Unit Cost (EUR €)</t>
  </si>
  <si>
    <t>Total Estimated Costs</t>
  </si>
  <si>
    <t xml:space="preserve">Unit of Measure </t>
  </si>
  <si>
    <t>1. Lead Investigator (Ireland)</t>
  </si>
  <si>
    <t>Salary or Buy Out Costs</t>
  </si>
  <si>
    <t>Research Costs</t>
  </si>
  <si>
    <t>Travel Costs</t>
  </si>
  <si>
    <t>Equipment Costs (Laptops)</t>
  </si>
  <si>
    <t>2. Lead Investigator (Northern Ireland)</t>
  </si>
  <si>
    <t>Armagh Observatory</t>
  </si>
  <si>
    <t>Centre for Cross Border Studies</t>
  </si>
  <si>
    <t>Queen’s University Belfast</t>
  </si>
  <si>
    <t>St. Mary’s University College</t>
  </si>
  <si>
    <t>Stranmillis University College</t>
  </si>
  <si>
    <t>The Open University</t>
  </si>
  <si>
    <t>Ulster University</t>
  </si>
  <si>
    <t>3. Consortium Co-Lead HEI 1</t>
  </si>
  <si>
    <t>4. Consortium Co-Lead HEI 2</t>
  </si>
  <si>
    <t>5. Consortium Co-Lead HEI 3</t>
  </si>
  <si>
    <t>6. Senior Research Fellow 1</t>
  </si>
  <si>
    <t>7. Research Fellow 1</t>
  </si>
  <si>
    <t>8. Research Fellow 2</t>
  </si>
  <si>
    <t>9. Research Fellow 3</t>
  </si>
  <si>
    <t>10. Post-Doctoral Researcher 1</t>
  </si>
  <si>
    <t>11. Post-Doctoral Researcher 2</t>
  </si>
  <si>
    <t>12. Post-Doctoral Researcher 3</t>
  </si>
  <si>
    <t>13. Research Assistant 1</t>
  </si>
  <si>
    <t>14. Research Assistant 2</t>
  </si>
  <si>
    <t>15. Research Assistant 3</t>
  </si>
  <si>
    <t>16. Project Manager 1</t>
  </si>
  <si>
    <t>17. Administrative Staff 1</t>
  </si>
  <si>
    <t>18. Administrative Staff 2</t>
  </si>
  <si>
    <t>To add additional Consortium Co-leads, create new rows above this one using same cost categorisation - Please ensure the formula is also copied &amp; pasted for column H</t>
  </si>
  <si>
    <t>To add additional Senior Research Fellows, create new rows above this one using same cost categorisation - Please ensure the formula is also copied &amp; pasted for column H</t>
  </si>
  <si>
    <t>To add additional Research Fellows, create new rows above this one using same cost categorisation - Please ensure the formula is also copied &amp; pasted for column H</t>
  </si>
  <si>
    <t>To add additional Post-Doctoral Researchers, create new rows above this one using same cost categorisation - Please ensure the formula is also copied &amp; pasted for column H</t>
  </si>
  <si>
    <t>To add additional Research Assistants, create new rows above this one using same cost categorisation - Please ensure the formula is also copied &amp; pasted for column H</t>
  </si>
  <si>
    <t>To add additional Administrative Staff, create new rows above this one using same cost categorisation - Please ensure the formula is also copied &amp; pasted for column H</t>
  </si>
  <si>
    <t>To add additional Other Staff, create new rows above this one using same cost categorisation - Please ensure the formula is also copied &amp; pasted for column H</t>
  </si>
  <si>
    <t>19. Other Staff 1</t>
  </si>
  <si>
    <t>20. Other Staff 2</t>
  </si>
  <si>
    <t>Partner 1</t>
  </si>
  <si>
    <t>Partner 2</t>
  </si>
  <si>
    <t>etc…</t>
  </si>
  <si>
    <t>Workshop Costs</t>
  </si>
  <si>
    <t>Publication &amp; Dissemination Costs</t>
  </si>
  <si>
    <t>Registered Company Name</t>
  </si>
  <si>
    <t>To add additional Industry Partners, create new rows above this one using same cost categorisation - Please ensure the formula is also copied &amp; pasted for column H</t>
  </si>
  <si>
    <t>To add additional External Partners, create new rows above this one using same cost categorisation - Please ensure the formula is also copied &amp; pasted for column H</t>
  </si>
  <si>
    <t>Organisation Name</t>
  </si>
  <si>
    <t>1. PhD Student 1</t>
  </si>
  <si>
    <t xml:space="preserve">Stipend Costs </t>
  </si>
  <si>
    <t>Registration/Tuition Fees</t>
  </si>
  <si>
    <t>Mobility Costs</t>
  </si>
  <si>
    <t>1. External Partner 1</t>
  </si>
  <si>
    <t>1. Industry Partner 1</t>
  </si>
  <si>
    <t>OVERHEADS</t>
  </si>
  <si>
    <t>2. PhD Student 2</t>
  </si>
  <si>
    <t>3. PhD Student 3</t>
  </si>
  <si>
    <t>4. PhD Student 4</t>
  </si>
  <si>
    <t>5. PhD Student 5</t>
  </si>
  <si>
    <t>To add additional PhD Students, create new rows above this one using same cost categorisation - Please ensure the formula is also copied &amp; pasted for column H</t>
  </si>
  <si>
    <t>1. Masters Student 1</t>
  </si>
  <si>
    <t>2. Masters Student 2</t>
  </si>
  <si>
    <t>To add additional Masters Students, create new rows above this one using same cost categorisation - Please ensure the formula is also copied &amp; pasted for column H</t>
  </si>
  <si>
    <t>SMALL EQUIPMENT COSTS</t>
  </si>
  <si>
    <t>Small Equipment 1</t>
  </si>
  <si>
    <t>Small Equipment 2</t>
  </si>
  <si>
    <t>Other Cost 1</t>
  </si>
  <si>
    <t>Other Cost 2</t>
  </si>
  <si>
    <t>CONTINGENCIES</t>
  </si>
  <si>
    <t>HEI 1</t>
  </si>
  <si>
    <t>HEI 2</t>
  </si>
  <si>
    <t>HEI 3</t>
  </si>
  <si>
    <t>HEI 4</t>
  </si>
  <si>
    <t>TOTAL PROJECT BUDGET</t>
  </si>
  <si>
    <t>SUBTOTAL (Funded Staff)</t>
  </si>
  <si>
    <t>SUBTOTAL (Overheads)</t>
  </si>
  <si>
    <t>SUBTOTAL (Industry Partners)</t>
  </si>
  <si>
    <t>SUBTOTAL (External Partners)</t>
  </si>
  <si>
    <t>SUBTOTAL (PhD Students)</t>
  </si>
  <si>
    <t>SUBTOTAL (Masters Students)</t>
  </si>
  <si>
    <t>SUBTOTAL (Small Equipment  Costs)</t>
  </si>
  <si>
    <t>SUBTOTAL (Other Costs)</t>
  </si>
  <si>
    <t>SUBTOTAL (Contingencies)</t>
  </si>
  <si>
    <t>DD/MM/YYYY</t>
  </si>
  <si>
    <t>Digital Creative Industries Innovation Project</t>
  </si>
  <si>
    <t>DCIIP</t>
  </si>
  <si>
    <t>HEI Ireland (1)</t>
  </si>
  <si>
    <t>Buy-Out (estimated at €500/month)</t>
  </si>
  <si>
    <t>Estimate calculated based on price of consumables required for research for full project duration</t>
  </si>
  <si>
    <t>Travel to visit partner institutions</t>
  </si>
  <si>
    <t xml:space="preserve">No laptop required </t>
  </si>
  <si>
    <t>Unit of Measure
(Buy-out, Lump Sum, Salary, etc…)</t>
  </si>
  <si>
    <t>Lead Admin/Gov HEI in Ireland</t>
  </si>
  <si>
    <t>HEI Northern Ireland (1)</t>
  </si>
  <si>
    <t>Buy-Out</t>
  </si>
  <si>
    <t>Total Estimate</t>
  </si>
  <si>
    <t>Months</t>
  </si>
  <si>
    <t>Lump Sum</t>
  </si>
  <si>
    <t>Buy-Out (estimated at €1000/month)</t>
  </si>
  <si>
    <t>HEI Ireland (2)</t>
  </si>
  <si>
    <t>HEI Northern Ireland (2)</t>
  </si>
  <si>
    <t>Buy-Out (estimated at €200/month)</t>
  </si>
  <si>
    <t>Estimate calculated based on price of consumables required for research for 36m</t>
  </si>
  <si>
    <t>Laptop &amp; docking station set up</t>
  </si>
  <si>
    <t>Salary</t>
  </si>
  <si>
    <t>Estimate calculated based on price of consumables required for research</t>
  </si>
  <si>
    <t>Maximum allowable salary costs for PM, remainder of salary co-funded by other sources</t>
  </si>
  <si>
    <t>Salary Costs</t>
  </si>
  <si>
    <t>Partner 3</t>
  </si>
  <si>
    <t>Partner 4</t>
  </si>
  <si>
    <t xml:space="preserve">25% Overhead </t>
  </si>
  <si>
    <t>Percentage</t>
  </si>
  <si>
    <t>1 publication per annum</t>
  </si>
  <si>
    <t>Data collection costs for publication</t>
  </si>
  <si>
    <t>Data Collection &amp; Analysis</t>
  </si>
  <si>
    <t>Creative Industry Company</t>
  </si>
  <si>
    <t>Creative Cultural Organisation</t>
  </si>
  <si>
    <t>1 workshop per annum</t>
  </si>
  <si>
    <t>RESEARCH STUDENT(S)</t>
  </si>
  <si>
    <t>EXTERNAL PARTNER(S)</t>
  </si>
  <si>
    <t>INDUSTRY PARTNER(S)</t>
  </si>
  <si>
    <t>Per Call Document</t>
  </si>
  <si>
    <t>Stipend</t>
  </si>
  <si>
    <t>MASTERS STUDENT(S)</t>
  </si>
  <si>
    <t>Market Value</t>
  </si>
  <si>
    <t>Dissemination of research &amp; collaboration</t>
  </si>
  <si>
    <t>Publication Costs</t>
  </si>
  <si>
    <t>Dissemination of papers</t>
  </si>
  <si>
    <t>Website Costs</t>
  </si>
  <si>
    <t>Set-up and maintenance of project website</t>
  </si>
  <si>
    <t>Marketing Costs</t>
  </si>
  <si>
    <t>Merchandising &amp; Logo Design</t>
  </si>
  <si>
    <t>Merchandising</t>
  </si>
  <si>
    <t>Service Cost</t>
  </si>
  <si>
    <t>Contingency calculation linked to partner's allocated budget amount</t>
  </si>
  <si>
    <t>Lump sum</t>
  </si>
  <si>
    <t>Pillar II: Partnerships of Scale</t>
  </si>
  <si>
    <t>&lt;- Select from dropdown</t>
  </si>
  <si>
    <t>Funding Pillar</t>
  </si>
  <si>
    <r>
      <rPr>
        <b/>
        <sz val="11"/>
        <color theme="1"/>
        <rFont val="Aptos Narrow"/>
        <family val="2"/>
        <scheme val="minor"/>
      </rPr>
      <t xml:space="preserve">Buy-Out: </t>
    </r>
    <r>
      <rPr>
        <sz val="11"/>
        <color theme="1"/>
        <rFont val="Aptos Narrow"/>
        <family val="2"/>
        <scheme val="minor"/>
      </rPr>
      <t>Estimated buy-out rate for the academic staff to allocate time to the project proposal</t>
    </r>
  </si>
  <si>
    <r>
      <rPr>
        <b/>
        <sz val="11"/>
        <color theme="1"/>
        <rFont val="Aptos Narrow"/>
        <family val="2"/>
        <scheme val="minor"/>
      </rPr>
      <t xml:space="preserve">Lump Sum: </t>
    </r>
    <r>
      <rPr>
        <sz val="11"/>
        <color theme="1"/>
        <rFont val="Aptos Narrow"/>
        <family val="2"/>
        <scheme val="minor"/>
      </rPr>
      <t>One Time Payment</t>
    </r>
  </si>
  <si>
    <r>
      <rPr>
        <b/>
        <sz val="11"/>
        <color theme="1"/>
        <rFont val="Aptos Narrow"/>
        <family val="2"/>
        <scheme val="minor"/>
      </rPr>
      <t xml:space="preserve">Market Value: </t>
    </r>
    <r>
      <rPr>
        <sz val="11"/>
        <color theme="1"/>
        <rFont val="Aptos Narrow"/>
        <family val="2"/>
        <scheme val="minor"/>
      </rPr>
      <t>Estimated price of the item based on price-comparison on the market</t>
    </r>
  </si>
  <si>
    <r>
      <rPr>
        <b/>
        <sz val="11"/>
        <color theme="1"/>
        <rFont val="Aptos Narrow"/>
        <family val="2"/>
        <scheme val="minor"/>
      </rPr>
      <t>Months</t>
    </r>
    <r>
      <rPr>
        <sz val="11"/>
        <color theme="1"/>
        <rFont val="Aptos Narrow"/>
        <family val="2"/>
        <scheme val="minor"/>
      </rPr>
      <t xml:space="preserve"> (Buy-Out %: Percentage of teaching buy out funded by the grant)</t>
    </r>
  </si>
  <si>
    <r>
      <rPr>
        <b/>
        <sz val="11"/>
        <color theme="1"/>
        <rFont val="Aptos Narrow"/>
        <family val="2"/>
        <scheme val="minor"/>
      </rPr>
      <t xml:space="preserve">Percentage: </t>
    </r>
    <r>
      <rPr>
        <sz val="11"/>
        <color theme="1"/>
        <rFont val="Aptos Narrow"/>
        <family val="2"/>
        <scheme val="minor"/>
      </rPr>
      <t>Can be used if a cost is calculated based on the % of a certain amount</t>
    </r>
  </si>
  <si>
    <r>
      <rPr>
        <b/>
        <sz val="11"/>
        <color theme="1"/>
        <rFont val="Aptos Narrow"/>
        <family val="2"/>
        <scheme val="minor"/>
      </rPr>
      <t xml:space="preserve">Salary: </t>
    </r>
    <r>
      <rPr>
        <sz val="11"/>
        <color theme="1"/>
        <rFont val="Aptos Narrow"/>
        <family val="2"/>
        <scheme val="minor"/>
      </rPr>
      <t xml:space="preserve">Gross Annual Salary Rate (inclusive of employer contributions) per official Payscales </t>
    </r>
  </si>
  <si>
    <r>
      <rPr>
        <b/>
        <sz val="11"/>
        <color theme="1"/>
        <rFont val="Aptos Narrow"/>
        <family val="2"/>
        <scheme val="minor"/>
      </rPr>
      <t xml:space="preserve">Service Cost: </t>
    </r>
    <r>
      <rPr>
        <sz val="11"/>
        <color theme="1"/>
        <rFont val="Aptos Narrow"/>
        <family val="2"/>
        <scheme val="minor"/>
      </rPr>
      <t>Estimated price of service based on price-comparison on the market</t>
    </r>
  </si>
  <si>
    <r>
      <rPr>
        <b/>
        <sz val="11"/>
        <color theme="1"/>
        <rFont val="Aptos Narrow"/>
        <family val="2"/>
        <scheme val="minor"/>
      </rPr>
      <t>Stipend:</t>
    </r>
    <r>
      <rPr>
        <sz val="11"/>
        <color theme="1"/>
        <rFont val="Aptos Narrow"/>
        <family val="2"/>
        <scheme val="minor"/>
      </rPr>
      <t xml:space="preserve"> Annual Stipend for Research Students</t>
    </r>
  </si>
  <si>
    <r>
      <rPr>
        <b/>
        <sz val="11"/>
        <color theme="1"/>
        <rFont val="Aptos Narrow"/>
        <family val="2"/>
        <scheme val="minor"/>
      </rPr>
      <t xml:space="preserve">Total Estimate: </t>
    </r>
    <r>
      <rPr>
        <sz val="11"/>
        <color theme="1"/>
        <rFont val="Aptos Narrow"/>
        <family val="2"/>
        <scheme val="minor"/>
      </rPr>
      <t>An estimated total amount calculated by adding the price of multiple consumables (i.e. research costs)</t>
    </r>
  </si>
  <si>
    <t>Estimate calculated based on price of consumables required for research for 24m</t>
  </si>
  <si>
    <r>
      <t xml:space="preserve">13. Costs for laptops are </t>
    </r>
    <r>
      <rPr>
        <b/>
        <sz val="11"/>
        <color theme="1"/>
        <rFont val="Aptos Narrow"/>
        <family val="2"/>
        <scheme val="minor"/>
      </rPr>
      <t>capped at €2,500</t>
    </r>
    <r>
      <rPr>
        <sz val="11"/>
        <color theme="1"/>
        <rFont val="Aptos Narrow"/>
        <family val="2"/>
        <scheme val="minor"/>
      </rPr>
      <t xml:space="preserve">. Justification for laptops requiring a higher spec priced beyond the cap will be considered on a case by case basis. </t>
    </r>
  </si>
  <si>
    <t>7. Senior Research Fellow 1</t>
  </si>
  <si>
    <t>FTE 0.5, IUA (2026) RF Point 1 (€107,433) for 12m &amp; Point 2 (€110,568) for 12m</t>
  </si>
  <si>
    <t>FTE 1, IUA (2026) PDR1 Point 2 (€62,913) for 24m + Point 3 (€65,555) for 12m</t>
  </si>
  <si>
    <t>FTE 1, IUA (2026) RA Point 6 (€50,066) for 24m + Point 7 (€51,326) for 12m</t>
  </si>
  <si>
    <t>FTE 0.5, Salary Costs AC3 spine point 43 (€73,503.81) for 12m + point 44 (€75,701.72) for 12m</t>
  </si>
  <si>
    <t>FTE 1, Salary Costs AC2 spine point 35 (€58,076.48) for 24m + point 36 (€59,812.41) for 12m</t>
  </si>
  <si>
    <t>Salary Costs AC1 spine point 29 (€48,679.39) for 24m + point 30 (€50,131.83) for 12m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</si>
</sst>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
  </numFmts>
  <fonts count="22"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
      <b/>
      <sz val="12"/>
      <color rgb="FFC00000"/>
      <name val="Aptos Narrow"/>
      <family val="2"/>
      <scheme val="minor"/>
    </font>
    <font>
      <b/>
      <sz val="16"/>
      <color rgb="FFC00000"/>
      <name val="Aptos Narrow"/>
      <family val="2"/>
      <scheme val="minor"/>
    </font>
    <font>
      <b/>
      <sz val="11"/>
      <name val="Aptos Narrow"/>
      <family val="2"/>
      <scheme val="minor"/>
    </font>
    <font>
      <sz val="11"/>
      <name val="Aptos Narrow"/>
      <family val="2"/>
      <scheme val="minor"/>
    </font>
    <font>
      <b/>
      <sz val="12"/>
      <color theme="0"/>
      <name val="Aptos Narrow"/>
      <family val="2"/>
      <scheme val="minor"/>
    </font>
    <font>
      <b/>
      <sz val="14"/>
      <color theme="0"/>
      <name val="Aptos Narrow"/>
      <family val="2"/>
      <scheme val="minor"/>
    </font>
    <font>
      <b/>
      <sz val="12"/>
      <color theme="1"/>
      <name val="Aptos Narrow"/>
      <family val="2"/>
      <scheme val="minor"/>
    </font>
    <font>
      <b/>
      <sz val="14"/>
      <color theme="1"/>
      <name val="Aptos Narrow"/>
      <family val="2"/>
      <scheme val="minor"/>
    </font>
    <font>
      <u/>
      <sz val="11"/>
      <color theme="10"/>
      <name val="Aptos Narrow"/>
      <family val="2"/>
      <scheme val="minor"/>
    </font>
    <font>
      <sz val="12"/>
      <color theme="1"/>
      <name val="Aptos Narrow"/>
      <family val="2"/>
      <scheme val="minor"/>
    </font>
    <font>
      <b/>
      <i/>
      <sz val="11"/>
      <color theme="1"/>
      <name val="Aptos Narrow"/>
      <family val="2"/>
      <scheme val="minor"/>
    </font>
    <font>
      <b/>
      <i/>
      <sz val="11"/>
      <color theme="4"/>
      <name val="Aptos Narrow"/>
      <family val="2"/>
      <scheme val="minor"/>
    </font>
    <font>
      <sz val="12"/>
      <color theme="0"/>
      <name val="Aptos Narrow"/>
      <family val="2"/>
      <scheme val="minor"/>
    </font>
    <font>
      <sz val="14"/>
      <color theme="0"/>
      <name val="Aptos Narrow"/>
      <family val="2"/>
      <scheme val="minor"/>
    </font>
    <font>
      <sz val="9"/>
      <color indexed="81"/>
      <name val="Tahoma"/>
      <family val="2"/>
    </font>
    <font>
      <b/>
      <sz val="9"/>
      <color indexed="81"/>
      <name val="Tahoma"/>
      <family val="2"/>
    </font>
    <font>
      <sz val="8"/>
      <name val="Aptos Narrow"/>
      <family val="2"/>
      <scheme val="minor"/>
    </font>
    <font>
      <sz val="11"/>
      <color theme="0"/>
      <name val="Aptos Narrow"/>
      <family val="2"/>
      <scheme val="minor"/>
    </font>
  </fonts>
  <fills count="8">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9" tint="-0.499984740745262"/>
        <bgColor indexed="64"/>
      </patternFill>
    </fill>
    <fill>
      <patternFill patternType="solid">
        <fgColor theme="2" tint="-9.9978637043366805E-2"/>
        <bgColor indexed="64"/>
      </patternFill>
    </fill>
    <fill>
      <patternFill patternType="solid">
        <fgColor theme="2"/>
        <bgColor indexed="64"/>
      </patternFill>
    </fill>
    <fill>
      <patternFill patternType="solid">
        <fgColor theme="2"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121">
    <xf numFmtId="0" fontId="0" fillId="0" borderId="0" xfId="0"/>
    <xf numFmtId="0" fontId="0" fillId="0" borderId="0" xfId="0" applyAlignment="1">
      <alignment vertical="center"/>
    </xf>
    <xf numFmtId="0" fontId="0" fillId="0" borderId="1" xfId="0" applyBorder="1" applyAlignment="1">
      <alignment vertical="center"/>
    </xf>
    <xf numFmtId="0" fontId="1" fillId="3" borderId="1" xfId="0" applyFont="1" applyFill="1" applyBorder="1" applyAlignment="1">
      <alignment vertical="center"/>
    </xf>
    <xf numFmtId="0" fontId="6" fillId="0" borderId="1" xfId="0" applyFont="1" applyBorder="1" applyAlignment="1" applyProtection="1">
      <alignment vertical="center"/>
      <protection locked="0"/>
    </xf>
    <xf numFmtId="9" fontId="12" fillId="0" borderId="1" xfId="1" applyNumberFormat="1" applyBorder="1" applyAlignment="1" applyProtection="1">
      <alignment vertical="center"/>
    </xf>
    <xf numFmtId="164" fontId="0" fillId="0" borderId="0" xfId="0" applyNumberFormat="1" applyAlignment="1">
      <alignment horizontal="right" vertical="center"/>
    </xf>
    <xf numFmtId="0" fontId="14" fillId="0" borderId="0" xfId="0" applyFont="1" applyAlignment="1">
      <alignment vertical="center"/>
    </xf>
    <xf numFmtId="164" fontId="0" fillId="0" borderId="1" xfId="0" applyNumberFormat="1" applyBorder="1" applyAlignment="1">
      <alignment horizontal="right" vertical="center"/>
    </xf>
    <xf numFmtId="0" fontId="14" fillId="4" borderId="1" xfId="0" applyFont="1" applyFill="1" applyBorder="1" applyAlignment="1">
      <alignment horizontal="left" vertical="center" indent="1"/>
    </xf>
    <xf numFmtId="0" fontId="0" fillId="0" borderId="1" xfId="0" applyBorder="1" applyAlignment="1">
      <alignment horizontal="left" vertical="center" indent="3"/>
    </xf>
    <xf numFmtId="164" fontId="14" fillId="4" borderId="1" xfId="0" applyNumberFormat="1" applyFont="1" applyFill="1" applyBorder="1" applyAlignment="1">
      <alignment horizontal="right" vertical="center" indent="1"/>
    </xf>
    <xf numFmtId="164" fontId="0" fillId="0" borderId="1" xfId="0" applyNumberFormat="1" applyBorder="1" applyAlignment="1">
      <alignment horizontal="right" vertical="center" indent="1"/>
    </xf>
    <xf numFmtId="0" fontId="0" fillId="0" borderId="1" xfId="0" applyBorder="1" applyAlignment="1">
      <alignment horizontal="left" vertical="center" indent="1"/>
    </xf>
    <xf numFmtId="0" fontId="2" fillId="5" borderId="1" xfId="0" applyFont="1" applyFill="1" applyBorder="1" applyAlignment="1">
      <alignment horizontal="left" vertical="center" indent="1"/>
    </xf>
    <xf numFmtId="164" fontId="2" fillId="5" borderId="1" xfId="0" applyNumberFormat="1" applyFont="1" applyFill="1" applyBorder="1" applyAlignment="1">
      <alignment horizontal="right" vertical="center" indent="1"/>
    </xf>
    <xf numFmtId="0" fontId="8" fillId="3" borderId="1" xfId="0" applyFont="1" applyFill="1" applyBorder="1" applyAlignment="1">
      <alignment horizontal="left" vertical="center" indent="1"/>
    </xf>
    <xf numFmtId="0" fontId="8" fillId="3" borderId="1" xfId="0" applyFont="1" applyFill="1" applyBorder="1" applyAlignment="1">
      <alignment horizontal="left" vertical="center" wrapText="1" indent="1"/>
    </xf>
    <xf numFmtId="164" fontId="8" fillId="3" borderId="1" xfId="0" applyNumberFormat="1" applyFont="1" applyFill="1" applyBorder="1" applyAlignment="1">
      <alignment horizontal="right" vertical="center" indent="1"/>
    </xf>
    <xf numFmtId="0" fontId="10" fillId="0" borderId="0" xfId="0" applyFont="1" applyAlignment="1">
      <alignment vertical="center"/>
    </xf>
    <xf numFmtId="1" fontId="0" fillId="0" borderId="0" xfId="0" applyNumberFormat="1" applyAlignment="1">
      <alignment horizontal="center" vertical="center"/>
    </xf>
    <xf numFmtId="1" fontId="8" fillId="3" borderId="1" xfId="0" applyNumberFormat="1" applyFont="1" applyFill="1" applyBorder="1" applyAlignment="1">
      <alignment horizontal="center" vertical="center"/>
    </xf>
    <xf numFmtId="1" fontId="14" fillId="4" borderId="1" xfId="0" applyNumberFormat="1" applyFont="1" applyFill="1" applyBorder="1" applyAlignment="1">
      <alignment horizontal="center" vertical="center"/>
    </xf>
    <xf numFmtId="1" fontId="2" fillId="5" borderId="1" xfId="0" applyNumberFormat="1" applyFont="1" applyFill="1" applyBorder="1" applyAlignment="1">
      <alignment horizontal="center" vertical="center"/>
    </xf>
    <xf numFmtId="1" fontId="0" fillId="0" borderId="1" xfId="0" applyNumberFormat="1" applyBorder="1" applyAlignment="1">
      <alignment horizontal="center" vertical="center"/>
    </xf>
    <xf numFmtId="0" fontId="15" fillId="6" borderId="2" xfId="0" applyFont="1" applyFill="1" applyBorder="1" applyAlignment="1">
      <alignment horizontal="left" vertical="center" indent="1"/>
    </xf>
    <xf numFmtId="0" fontId="0" fillId="6" borderId="3" xfId="0" applyFill="1" applyBorder="1" applyAlignment="1">
      <alignment vertical="center"/>
    </xf>
    <xf numFmtId="1" fontId="0" fillId="6" borderId="3" xfId="0" applyNumberFormat="1" applyFill="1" applyBorder="1" applyAlignment="1">
      <alignment horizontal="center" vertical="center"/>
    </xf>
    <xf numFmtId="164" fontId="0" fillId="6" borderId="3" xfId="0" applyNumberFormat="1" applyFill="1" applyBorder="1" applyAlignment="1">
      <alignment horizontal="right" vertical="center"/>
    </xf>
    <xf numFmtId="164" fontId="0" fillId="6" borderId="4" xfId="0" applyNumberFormat="1" applyFill="1" applyBorder="1" applyAlignment="1">
      <alignment horizontal="right" vertical="center"/>
    </xf>
    <xf numFmtId="0" fontId="2" fillId="0" borderId="1" xfId="0" applyFont="1" applyBorder="1" applyAlignment="1">
      <alignment horizontal="left" vertical="center" indent="1"/>
    </xf>
    <xf numFmtId="0" fontId="8" fillId="7" borderId="2" xfId="0" applyFont="1" applyFill="1" applyBorder="1" applyAlignment="1">
      <alignment horizontal="left" vertical="center" indent="1"/>
    </xf>
    <xf numFmtId="0" fontId="16" fillId="7" borderId="3" xfId="0" applyFont="1" applyFill="1" applyBorder="1" applyAlignment="1">
      <alignment vertical="center"/>
    </xf>
    <xf numFmtId="1" fontId="16" fillId="7" borderId="3" xfId="0" applyNumberFormat="1" applyFont="1" applyFill="1" applyBorder="1" applyAlignment="1">
      <alignment horizontal="center" vertical="center"/>
    </xf>
    <xf numFmtId="164" fontId="16" fillId="7" borderId="3" xfId="0" applyNumberFormat="1" applyFont="1" applyFill="1" applyBorder="1" applyAlignment="1">
      <alignment horizontal="right" vertical="center"/>
    </xf>
    <xf numFmtId="0" fontId="13" fillId="0" borderId="0" xfId="0" applyFont="1" applyAlignment="1">
      <alignment vertical="center"/>
    </xf>
    <xf numFmtId="0" fontId="9" fillId="3" borderId="2" xfId="0" applyFont="1" applyFill="1" applyBorder="1" applyAlignment="1">
      <alignment vertical="center"/>
    </xf>
    <xf numFmtId="0" fontId="17" fillId="3" borderId="3" xfId="0" applyFont="1" applyFill="1" applyBorder="1" applyAlignment="1">
      <alignment vertical="center"/>
    </xf>
    <xf numFmtId="1" fontId="17" fillId="3" borderId="3" xfId="0" applyNumberFormat="1" applyFont="1" applyFill="1" applyBorder="1" applyAlignment="1">
      <alignment horizontal="center" vertical="center"/>
    </xf>
    <xf numFmtId="164" fontId="17" fillId="3" borderId="3" xfId="0" applyNumberFormat="1" applyFont="1" applyFill="1" applyBorder="1" applyAlignment="1">
      <alignment horizontal="right" vertical="center"/>
    </xf>
    <xf numFmtId="164" fontId="8" fillId="7" borderId="4" xfId="0" applyNumberFormat="1" applyFont="1" applyFill="1" applyBorder="1" applyAlignment="1">
      <alignment horizontal="right" vertical="center"/>
    </xf>
    <xf numFmtId="164" fontId="9" fillId="3" borderId="4" xfId="0" applyNumberFormat="1" applyFont="1" applyFill="1" applyBorder="1" applyAlignment="1">
      <alignment horizontal="right" vertical="center"/>
    </xf>
    <xf numFmtId="14" fontId="2" fillId="0" borderId="1" xfId="0" applyNumberFormat="1" applyFont="1" applyBorder="1" applyAlignment="1">
      <alignment horizontal="left" vertical="center" indent="1"/>
    </xf>
    <xf numFmtId="0" fontId="0" fillId="0" borderId="0" xfId="0" applyAlignment="1">
      <alignment horizontal="left" vertical="center" wrapText="1" indent="1"/>
    </xf>
    <xf numFmtId="0" fontId="14" fillId="4" borderId="1" xfId="0" applyFont="1" applyFill="1" applyBorder="1" applyAlignment="1">
      <alignment horizontal="left" vertical="center" wrapText="1" indent="1"/>
    </xf>
    <xf numFmtId="0" fontId="2" fillId="5" borderId="1" xfId="0" applyFont="1" applyFill="1" applyBorder="1" applyAlignment="1">
      <alignment horizontal="left" vertical="center" wrapText="1" indent="1"/>
    </xf>
    <xf numFmtId="0" fontId="0" fillId="0" borderId="1" xfId="0" applyBorder="1" applyAlignment="1">
      <alignment horizontal="left" vertical="center" wrapText="1" indent="1"/>
    </xf>
    <xf numFmtId="0" fontId="0" fillId="6" borderId="3" xfId="0" applyFill="1" applyBorder="1" applyAlignment="1">
      <alignment horizontal="left" vertical="center" wrapText="1" indent="1"/>
    </xf>
    <xf numFmtId="0" fontId="16" fillId="7" borderId="3" xfId="0" applyFont="1" applyFill="1" applyBorder="1" applyAlignment="1">
      <alignment horizontal="left" vertical="center" wrapText="1" indent="1"/>
    </xf>
    <xf numFmtId="0" fontId="2" fillId="0" borderId="1" xfId="0" applyFont="1" applyBorder="1" applyAlignment="1">
      <alignment horizontal="left" vertical="center" wrapText="1" indent="1"/>
    </xf>
    <xf numFmtId="0" fontId="17" fillId="3" borderId="3" xfId="0" applyFont="1" applyFill="1" applyBorder="1" applyAlignment="1">
      <alignment horizontal="left" vertical="center" wrapText="1" indent="1"/>
    </xf>
    <xf numFmtId="0" fontId="12" fillId="0" borderId="0" xfId="1" applyAlignment="1">
      <alignment horizontal="left" vertical="center" indent="1"/>
    </xf>
    <xf numFmtId="0" fontId="12" fillId="0" borderId="0" xfId="1" applyAlignment="1" applyProtection="1">
      <alignment horizontal="left" vertical="center" indent="1"/>
    </xf>
    <xf numFmtId="2" fontId="0" fillId="0" borderId="1" xfId="0" applyNumberFormat="1" applyBorder="1" applyAlignment="1">
      <alignment horizontal="center" vertical="center"/>
    </xf>
    <xf numFmtId="165" fontId="0" fillId="0" borderId="1" xfId="0" applyNumberFormat="1" applyBorder="1" applyAlignment="1">
      <alignment horizontal="center" vertical="center"/>
    </xf>
    <xf numFmtId="0" fontId="9" fillId="3" borderId="1" xfId="0" applyFont="1" applyFill="1" applyBorder="1" applyAlignment="1">
      <alignment horizontal="center" vertical="center"/>
    </xf>
    <xf numFmtId="0" fontId="11" fillId="4" borderId="1" xfId="0" applyFont="1" applyFill="1" applyBorder="1" applyAlignment="1">
      <alignment horizontal="center" vertical="center"/>
    </xf>
    <xf numFmtId="9" fontId="0" fillId="0" borderId="1" xfId="0" applyNumberFormat="1" applyBorder="1" applyAlignment="1">
      <alignment vertical="center"/>
    </xf>
    <xf numFmtId="0" fontId="8" fillId="3" borderId="1" xfId="0" applyFont="1" applyFill="1" applyBorder="1" applyAlignment="1">
      <alignment vertical="center"/>
    </xf>
    <xf numFmtId="0" fontId="3" fillId="5" borderId="1" xfId="0" applyFont="1" applyFill="1" applyBorder="1" applyAlignment="1">
      <alignment vertical="center"/>
    </xf>
    <xf numFmtId="0" fontId="3" fillId="2" borderId="0" xfId="0" applyFont="1" applyFill="1" applyAlignment="1">
      <alignment vertical="center"/>
    </xf>
    <xf numFmtId="0" fontId="2" fillId="0" borderId="0" xfId="0" applyFont="1" applyAlignment="1">
      <alignment horizontal="center" vertical="center"/>
    </xf>
    <xf numFmtId="0" fontId="7" fillId="0" borderId="0" xfId="0" applyFont="1" applyAlignment="1">
      <alignment vertical="center"/>
    </xf>
    <xf numFmtId="0" fontId="6" fillId="0" borderId="0" xfId="0" applyFont="1" applyAlignment="1">
      <alignment vertical="center"/>
    </xf>
    <xf numFmtId="0" fontId="21" fillId="0" borderId="0" xfId="0" applyFont="1" applyAlignment="1">
      <alignment vertical="center"/>
    </xf>
    <xf numFmtId="0" fontId="3" fillId="0" borderId="0" xfId="0" applyFont="1" applyAlignment="1">
      <alignment vertical="center"/>
    </xf>
    <xf numFmtId="0" fontId="5" fillId="0" borderId="0" xfId="0" applyFont="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pplyProtection="1">
      <alignment vertical="center"/>
    </xf>
    <xf numFmtId="0" fontId="0" fillId="0" borderId="0" xfId="0" applyAlignment="1" applyProtection="1">
      <alignment horizontal="left" vertical="center" wrapText="1" indent="1"/>
    </xf>
    <xf numFmtId="1" fontId="0" fillId="0" borderId="0" xfId="0" applyNumberFormat="1" applyAlignment="1" applyProtection="1">
      <alignment horizontal="center" vertical="center"/>
    </xf>
    <xf numFmtId="164" fontId="0" fillId="0" borderId="0" xfId="0" applyNumberFormat="1" applyAlignment="1" applyProtection="1">
      <alignment horizontal="right" vertical="center"/>
    </xf>
    <xf numFmtId="0" fontId="1" fillId="3" borderId="1" xfId="0" applyFont="1" applyFill="1" applyBorder="1" applyAlignment="1" applyProtection="1">
      <alignment vertical="center"/>
    </xf>
    <xf numFmtId="0" fontId="2" fillId="0" borderId="1" xfId="0" applyFont="1" applyBorder="1" applyAlignment="1" applyProtection="1">
      <alignment horizontal="left" vertical="center" wrapText="1" indent="1"/>
    </xf>
    <xf numFmtId="14" fontId="2" fillId="0" borderId="1" xfId="0" applyNumberFormat="1" applyFont="1" applyBorder="1" applyAlignment="1" applyProtection="1">
      <alignment horizontal="left" vertical="center" wrapText="1" indent="1"/>
    </xf>
    <xf numFmtId="0" fontId="8" fillId="3" borderId="1" xfId="0" applyFont="1" applyFill="1" applyBorder="1" applyAlignment="1" applyProtection="1">
      <alignment horizontal="left" vertical="center" indent="1"/>
    </xf>
    <xf numFmtId="0" fontId="8" fillId="3" borderId="1" xfId="0" applyFont="1" applyFill="1" applyBorder="1" applyAlignment="1" applyProtection="1">
      <alignment horizontal="left" vertical="center" wrapText="1" indent="1"/>
    </xf>
    <xf numFmtId="1" fontId="8" fillId="3" borderId="1" xfId="0" applyNumberFormat="1" applyFont="1" applyFill="1" applyBorder="1" applyAlignment="1" applyProtection="1">
      <alignment horizontal="center" vertical="center"/>
    </xf>
    <xf numFmtId="164" fontId="8" fillId="3" borderId="1" xfId="0" applyNumberFormat="1" applyFont="1" applyFill="1" applyBorder="1" applyAlignment="1" applyProtection="1">
      <alignment horizontal="right" vertical="center" indent="1"/>
    </xf>
    <xf numFmtId="0" fontId="10" fillId="0" borderId="0" xfId="0" applyFont="1" applyAlignment="1" applyProtection="1">
      <alignment vertical="center"/>
    </xf>
    <xf numFmtId="0" fontId="14" fillId="4" borderId="1" xfId="0" applyFont="1" applyFill="1" applyBorder="1" applyAlignment="1" applyProtection="1">
      <alignment horizontal="left" vertical="center" indent="1"/>
    </xf>
    <xf numFmtId="0" fontId="14" fillId="4" borderId="1" xfId="0" applyFont="1" applyFill="1" applyBorder="1" applyAlignment="1" applyProtection="1">
      <alignment horizontal="left" vertical="center" wrapText="1" indent="1"/>
    </xf>
    <xf numFmtId="1" fontId="14" fillId="4" borderId="1" xfId="0" applyNumberFormat="1" applyFont="1" applyFill="1" applyBorder="1" applyAlignment="1" applyProtection="1">
      <alignment horizontal="center" vertical="center"/>
    </xf>
    <xf numFmtId="164" fontId="14" fillId="4" borderId="1" xfId="0" applyNumberFormat="1" applyFont="1" applyFill="1" applyBorder="1" applyAlignment="1" applyProtection="1">
      <alignment horizontal="right" vertical="center" indent="1"/>
    </xf>
    <xf numFmtId="0" fontId="14" fillId="0" borderId="0" xfId="0" applyFont="1" applyAlignment="1" applyProtection="1">
      <alignment vertical="center"/>
    </xf>
    <xf numFmtId="0" fontId="2" fillId="5" borderId="1" xfId="0" applyFont="1" applyFill="1" applyBorder="1" applyAlignment="1" applyProtection="1">
      <alignment horizontal="left" vertical="center" indent="1"/>
    </xf>
    <xf numFmtId="0" fontId="2" fillId="5" borderId="1" xfId="0" applyFont="1" applyFill="1" applyBorder="1" applyAlignment="1" applyProtection="1">
      <alignment horizontal="left" vertical="center" wrapText="1" indent="1"/>
    </xf>
    <xf numFmtId="1" fontId="2" fillId="5" borderId="1" xfId="0" applyNumberFormat="1" applyFont="1" applyFill="1" applyBorder="1" applyAlignment="1" applyProtection="1">
      <alignment horizontal="center" vertical="center"/>
    </xf>
    <xf numFmtId="164" fontId="2" fillId="5" borderId="1" xfId="0" applyNumberFormat="1" applyFont="1" applyFill="1" applyBorder="1" applyAlignment="1" applyProtection="1">
      <alignment horizontal="right" vertical="center" indent="1"/>
    </xf>
    <xf numFmtId="0" fontId="0" fillId="0" borderId="1" xfId="0" applyBorder="1" applyAlignment="1" applyProtection="1">
      <alignment horizontal="left" vertical="center" indent="3"/>
    </xf>
    <xf numFmtId="0" fontId="0" fillId="0" borderId="1" xfId="0" applyBorder="1" applyAlignment="1" applyProtection="1">
      <alignment horizontal="left" vertical="center" wrapText="1" indent="1"/>
    </xf>
    <xf numFmtId="1" fontId="0" fillId="0" borderId="1" xfId="0" applyNumberFormat="1" applyBorder="1" applyAlignment="1" applyProtection="1">
      <alignment horizontal="center" vertical="center"/>
    </xf>
    <xf numFmtId="0" fontId="0" fillId="0" borderId="1" xfId="0" applyBorder="1" applyAlignment="1" applyProtection="1">
      <alignment horizontal="left" vertical="center" indent="1"/>
    </xf>
    <xf numFmtId="164" fontId="0" fillId="0" borderId="1" xfId="0" applyNumberFormat="1" applyBorder="1" applyAlignment="1" applyProtection="1">
      <alignment horizontal="right" vertical="center" indent="1"/>
    </xf>
    <xf numFmtId="0" fontId="15" fillId="6" borderId="2" xfId="0" applyFont="1" applyFill="1" applyBorder="1" applyAlignment="1" applyProtection="1">
      <alignment horizontal="left" vertical="center" indent="1"/>
    </xf>
    <xf numFmtId="0" fontId="0" fillId="6" borderId="3" xfId="0" applyFill="1" applyBorder="1" applyAlignment="1" applyProtection="1">
      <alignment horizontal="left" vertical="center" wrapText="1" indent="1"/>
    </xf>
    <xf numFmtId="1" fontId="0" fillId="6" borderId="3" xfId="0" applyNumberFormat="1" applyFill="1" applyBorder="1" applyAlignment="1" applyProtection="1">
      <alignment horizontal="center" vertical="center"/>
    </xf>
    <xf numFmtId="0" fontId="0" fillId="6" borderId="3" xfId="0" applyFill="1" applyBorder="1" applyAlignment="1" applyProtection="1">
      <alignment vertical="center"/>
    </xf>
    <xf numFmtId="164" fontId="0" fillId="6" borderId="3" xfId="0" applyNumberFormat="1" applyFill="1" applyBorder="1" applyAlignment="1" applyProtection="1">
      <alignment horizontal="right" vertical="center"/>
    </xf>
    <xf numFmtId="164" fontId="0" fillId="6" borderId="4" xfId="0" applyNumberFormat="1" applyFill="1" applyBorder="1" applyAlignment="1" applyProtection="1">
      <alignment horizontal="right" vertical="center"/>
    </xf>
    <xf numFmtId="0" fontId="0" fillId="0" borderId="1" xfId="0" applyFill="1" applyBorder="1" applyAlignment="1" applyProtection="1">
      <alignment horizontal="left" vertical="center" wrapText="1" indent="1"/>
    </xf>
    <xf numFmtId="164" fontId="0" fillId="2" borderId="1" xfId="0" applyNumberFormat="1" applyFill="1" applyBorder="1" applyAlignment="1" applyProtection="1">
      <alignment horizontal="right" vertical="center" indent="1"/>
    </xf>
    <xf numFmtId="164" fontId="0" fillId="0" borderId="1" xfId="0" applyNumberFormat="1" applyFill="1" applyBorder="1" applyAlignment="1" applyProtection="1">
      <alignment horizontal="right" vertical="center" indent="1"/>
    </xf>
    <xf numFmtId="0" fontId="8" fillId="7" borderId="2" xfId="0" applyFont="1" applyFill="1" applyBorder="1" applyAlignment="1" applyProtection="1">
      <alignment horizontal="left" vertical="center" indent="1"/>
    </xf>
    <xf numFmtId="0" fontId="16" fillId="7" borderId="3" xfId="0" applyFont="1" applyFill="1" applyBorder="1" applyAlignment="1" applyProtection="1">
      <alignment horizontal="left" vertical="center" wrapText="1" indent="1"/>
    </xf>
    <xf numFmtId="1" fontId="16" fillId="7" borderId="3" xfId="0" applyNumberFormat="1" applyFont="1" applyFill="1" applyBorder="1" applyAlignment="1" applyProtection="1">
      <alignment horizontal="center" vertical="center"/>
    </xf>
    <xf numFmtId="0" fontId="16" fillId="7" borderId="3" xfId="0" applyFont="1" applyFill="1" applyBorder="1" applyAlignment="1" applyProtection="1">
      <alignment vertical="center"/>
    </xf>
    <xf numFmtId="164" fontId="16" fillId="7" borderId="3" xfId="0" applyNumberFormat="1" applyFont="1" applyFill="1" applyBorder="1" applyAlignment="1" applyProtection="1">
      <alignment horizontal="right" vertical="center"/>
    </xf>
    <xf numFmtId="164" fontId="8" fillId="7" borderId="4" xfId="0" applyNumberFormat="1" applyFont="1" applyFill="1" applyBorder="1" applyAlignment="1" applyProtection="1">
      <alignment horizontal="right" vertical="center"/>
    </xf>
    <xf numFmtId="0" fontId="13" fillId="0" borderId="0" xfId="0" applyFont="1" applyAlignment="1" applyProtection="1">
      <alignment vertical="center"/>
    </xf>
    <xf numFmtId="2" fontId="0" fillId="0" borderId="1" xfId="0" applyNumberFormat="1" applyBorder="1" applyAlignment="1" applyProtection="1">
      <alignment horizontal="center" vertical="center"/>
    </xf>
    <xf numFmtId="164" fontId="0" fillId="0" borderId="1" xfId="0" applyNumberFormat="1" applyBorder="1" applyAlignment="1" applyProtection="1">
      <alignment horizontal="right" vertical="center"/>
    </xf>
    <xf numFmtId="165" fontId="0" fillId="0" borderId="1" xfId="0" applyNumberFormat="1" applyBorder="1" applyAlignment="1" applyProtection="1">
      <alignment horizontal="center" vertical="center"/>
    </xf>
    <xf numFmtId="0" fontId="9" fillId="3" borderId="2" xfId="0" applyFont="1" applyFill="1" applyBorder="1" applyAlignment="1" applyProtection="1">
      <alignment vertical="center"/>
    </xf>
    <xf numFmtId="0" fontId="17" fillId="3" borderId="3" xfId="0" applyFont="1" applyFill="1" applyBorder="1" applyAlignment="1" applyProtection="1">
      <alignment horizontal="left" vertical="center" wrapText="1" indent="1"/>
    </xf>
    <xf numFmtId="1" fontId="17" fillId="3" borderId="3" xfId="0" applyNumberFormat="1" applyFont="1" applyFill="1" applyBorder="1" applyAlignment="1" applyProtection="1">
      <alignment horizontal="center" vertical="center"/>
    </xf>
    <xf numFmtId="0" fontId="17" fillId="3" borderId="3" xfId="0" applyFont="1" applyFill="1" applyBorder="1" applyAlignment="1" applyProtection="1">
      <alignment vertical="center"/>
    </xf>
    <xf numFmtId="164" fontId="17" fillId="3" borderId="3" xfId="0" applyNumberFormat="1" applyFont="1" applyFill="1" applyBorder="1" applyAlignment="1" applyProtection="1">
      <alignment horizontal="right" vertical="center"/>
    </xf>
    <xf numFmtId="164" fontId="9" fillId="3" borderId="4" xfId="0" applyNumberFormat="1" applyFont="1" applyFill="1" applyBorder="1" applyAlignment="1" applyProtection="1">
      <alignment horizontal="righ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4425950</xdr:colOff>
      <xdr:row>0</xdr:row>
      <xdr:rowOff>0</xdr:rowOff>
    </xdr:from>
    <xdr:to>
      <xdr:col>2</xdr:col>
      <xdr:colOff>6737350</xdr:colOff>
      <xdr:row>0</xdr:row>
      <xdr:rowOff>757555</xdr:rowOff>
    </xdr:to>
    <xdr:pic>
      <xdr:nvPicPr>
        <xdr:cNvPr id="2" name="Picture 1">
          <a:extLst>
            <a:ext uri="{FF2B5EF4-FFF2-40B4-BE49-F238E27FC236}">
              <a16:creationId xmlns:a16="http://schemas.microsoft.com/office/drawing/2014/main" id="{5A4BB8E9-0ABB-6FCD-0911-B7C36C63E5C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8081" b="10011"/>
        <a:stretch>
          <a:fillRect/>
        </a:stretch>
      </xdr:blipFill>
      <xdr:spPr bwMode="auto">
        <a:xfrm>
          <a:off x="7048500" y="0"/>
          <a:ext cx="2311400" cy="75755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6816090</xdr:colOff>
      <xdr:row>0</xdr:row>
      <xdr:rowOff>85090</xdr:rowOff>
    </xdr:from>
    <xdr:to>
      <xdr:col>2</xdr:col>
      <xdr:colOff>8435975</xdr:colOff>
      <xdr:row>0</xdr:row>
      <xdr:rowOff>707390</xdr:rowOff>
    </xdr:to>
    <xdr:pic>
      <xdr:nvPicPr>
        <xdr:cNvPr id="3" name="Picture 2">
          <a:extLst>
            <a:ext uri="{FF2B5EF4-FFF2-40B4-BE49-F238E27FC236}">
              <a16:creationId xmlns:a16="http://schemas.microsoft.com/office/drawing/2014/main" id="{A510617B-2EC0-3BF0-2299-3C3718F296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438640" y="85090"/>
          <a:ext cx="1619885" cy="6223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6915150</xdr:colOff>
      <xdr:row>0</xdr:row>
      <xdr:rowOff>0</xdr:rowOff>
    </xdr:from>
    <xdr:to>
      <xdr:col>1</xdr:col>
      <xdr:colOff>9226550</xdr:colOff>
      <xdr:row>0</xdr:row>
      <xdr:rowOff>757555</xdr:rowOff>
    </xdr:to>
    <xdr:pic>
      <xdr:nvPicPr>
        <xdr:cNvPr id="2" name="Picture 1">
          <a:extLst>
            <a:ext uri="{FF2B5EF4-FFF2-40B4-BE49-F238E27FC236}">
              <a16:creationId xmlns:a16="http://schemas.microsoft.com/office/drawing/2014/main" id="{A3757C69-F33E-49A4-AB9E-DDC8608AA66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8081" b="10011"/>
        <a:stretch>
          <a:fillRect/>
        </a:stretch>
      </xdr:blipFill>
      <xdr:spPr bwMode="auto">
        <a:xfrm>
          <a:off x="7169150" y="0"/>
          <a:ext cx="2311400" cy="75755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9305290</xdr:colOff>
      <xdr:row>0</xdr:row>
      <xdr:rowOff>85090</xdr:rowOff>
    </xdr:from>
    <xdr:to>
      <xdr:col>1</xdr:col>
      <xdr:colOff>10925175</xdr:colOff>
      <xdr:row>0</xdr:row>
      <xdr:rowOff>707390</xdr:rowOff>
    </xdr:to>
    <xdr:pic>
      <xdr:nvPicPr>
        <xdr:cNvPr id="3" name="Picture 2">
          <a:extLst>
            <a:ext uri="{FF2B5EF4-FFF2-40B4-BE49-F238E27FC236}">
              <a16:creationId xmlns:a16="http://schemas.microsoft.com/office/drawing/2014/main" id="{9EFD5A5C-0B43-4A51-9F54-D41669008E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59290" y="85090"/>
          <a:ext cx="1619885" cy="6223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2266950</xdr:colOff>
      <xdr:row>0</xdr:row>
      <xdr:rowOff>25400</xdr:rowOff>
    </xdr:from>
    <xdr:to>
      <xdr:col>8</xdr:col>
      <xdr:colOff>1</xdr:colOff>
      <xdr:row>4</xdr:row>
      <xdr:rowOff>20955</xdr:rowOff>
    </xdr:to>
    <xdr:pic>
      <xdr:nvPicPr>
        <xdr:cNvPr id="7" name="Picture 6">
          <a:extLst>
            <a:ext uri="{FF2B5EF4-FFF2-40B4-BE49-F238E27FC236}">
              <a16:creationId xmlns:a16="http://schemas.microsoft.com/office/drawing/2014/main" id="{CE0C5381-0266-4A4E-A60F-DE2D42359DF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8081" b="10011"/>
        <a:stretch>
          <a:fillRect/>
        </a:stretch>
      </xdr:blipFill>
      <xdr:spPr bwMode="auto">
        <a:xfrm>
          <a:off x="11557000" y="25400"/>
          <a:ext cx="2311400" cy="75755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7</xdr:col>
      <xdr:colOff>1221740</xdr:colOff>
      <xdr:row>0</xdr:row>
      <xdr:rowOff>110490</xdr:rowOff>
    </xdr:from>
    <xdr:to>
      <xdr:col>8</xdr:col>
      <xdr:colOff>1508125</xdr:colOff>
      <xdr:row>3</xdr:row>
      <xdr:rowOff>161290</xdr:rowOff>
    </xdr:to>
    <xdr:pic>
      <xdr:nvPicPr>
        <xdr:cNvPr id="8" name="Picture 7">
          <a:extLst>
            <a:ext uri="{FF2B5EF4-FFF2-40B4-BE49-F238E27FC236}">
              <a16:creationId xmlns:a16="http://schemas.microsoft.com/office/drawing/2014/main" id="{9E2D56AD-2279-4C61-8F60-349410E083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947140" y="110490"/>
          <a:ext cx="1619885" cy="6223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2266950</xdr:colOff>
      <xdr:row>0</xdr:row>
      <xdr:rowOff>25400</xdr:rowOff>
    </xdr:from>
    <xdr:to>
      <xdr:col>7</xdr:col>
      <xdr:colOff>1236134</xdr:colOff>
      <xdr:row>4</xdr:row>
      <xdr:rowOff>20955</xdr:rowOff>
    </xdr:to>
    <xdr:pic>
      <xdr:nvPicPr>
        <xdr:cNvPr id="2" name="Picture 1">
          <a:extLst>
            <a:ext uri="{FF2B5EF4-FFF2-40B4-BE49-F238E27FC236}">
              <a16:creationId xmlns:a16="http://schemas.microsoft.com/office/drawing/2014/main" id="{DE36133C-9A7E-4D3E-B4B5-F84D2CEA22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8081" b="10011"/>
        <a:stretch>
          <a:fillRect/>
        </a:stretch>
      </xdr:blipFill>
      <xdr:spPr bwMode="auto">
        <a:xfrm>
          <a:off x="11557000" y="25400"/>
          <a:ext cx="2311400" cy="75755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7</xdr:col>
      <xdr:colOff>1221740</xdr:colOff>
      <xdr:row>0</xdr:row>
      <xdr:rowOff>110490</xdr:rowOff>
    </xdr:from>
    <xdr:to>
      <xdr:col>8</xdr:col>
      <xdr:colOff>1508124</xdr:colOff>
      <xdr:row>3</xdr:row>
      <xdr:rowOff>161290</xdr:rowOff>
    </xdr:to>
    <xdr:pic>
      <xdr:nvPicPr>
        <xdr:cNvPr id="3" name="Picture 2">
          <a:extLst>
            <a:ext uri="{FF2B5EF4-FFF2-40B4-BE49-F238E27FC236}">
              <a16:creationId xmlns:a16="http://schemas.microsoft.com/office/drawing/2014/main" id="{0E76087F-C33D-44D0-B54B-1546135882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947140" y="110490"/>
          <a:ext cx="1619885" cy="6223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HEA Green">
      <a:dk1>
        <a:sysClr val="windowText" lastClr="000000"/>
      </a:dk1>
      <a:lt1>
        <a:sysClr val="window" lastClr="FFFFFF"/>
      </a:lt1>
      <a:dk2>
        <a:srgbClr val="024D45"/>
      </a:dk2>
      <a:lt2>
        <a:srgbClr val="EAE5EB"/>
      </a:lt2>
      <a:accent1>
        <a:srgbClr val="024D45"/>
      </a:accent1>
      <a:accent2>
        <a:srgbClr val="036D63"/>
      </a:accent2>
      <a:accent3>
        <a:srgbClr val="049A8C"/>
      </a:accent3>
      <a:accent4>
        <a:srgbClr val="049A8C"/>
      </a:accent4>
      <a:accent5>
        <a:srgbClr val="049A8C"/>
      </a:accent5>
      <a:accent6>
        <a:srgbClr val="CBFDF3"/>
      </a:accent6>
      <a:hlink>
        <a:srgbClr val="0066FF"/>
      </a:hlink>
      <a:folHlink>
        <a:srgbClr val="666699"/>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s://commission.europa.eu/funding-tenders/procedures-guidelines-tenders/information-contractors-and-beneficiaries/exchange-rate-inforeuro_en"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s://commission.europa.eu/funding-tenders/procedures-guidelines-tenders/information-contractors-and-beneficiaries/exchange-rate-inforeuro_en"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https://commission.europa.eu/funding-tenders/procedures-guidelines-tenders/information-contractors-and-beneficiaries/exchange-rate-inforeuro_en"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60514-4B67-43F4-A74F-CD34995AFB1C}">
  <sheetPr>
    <tabColor rgb="FFFFFF00"/>
  </sheetPr>
  <dimension ref="B1:C44"/>
  <sheetViews>
    <sheetView showGridLines="0" tabSelected="1" zoomScale="90" zoomScaleNormal="90" workbookViewId="0">
      <selection activeCell="C3" sqref="C3"/>
    </sheetView>
  </sheetViews>
  <sheetFormatPr defaultRowHeight="14.5" x14ac:dyDescent="0.35"/>
  <cols>
    <col min="1" max="1" width="3.6328125" style="1" customWidth="1"/>
    <col min="2" max="2" width="33.90625" style="1" customWidth="1"/>
    <col min="3" max="3" width="122.1796875" style="1" customWidth="1"/>
    <col min="4" max="16384" width="8.7265625" style="1"/>
  </cols>
  <sheetData>
    <row r="1" spans="2:3" ht="60" customHeight="1" x14ac:dyDescent="0.35"/>
    <row r="2" spans="2:3" x14ac:dyDescent="0.35">
      <c r="B2" s="65"/>
    </row>
    <row r="3" spans="2:3" ht="25" customHeight="1" x14ac:dyDescent="0.35">
      <c r="B3" s="3" t="s">
        <v>1</v>
      </c>
      <c r="C3" s="4"/>
    </row>
    <row r="4" spans="2:3" x14ac:dyDescent="0.35">
      <c r="B4" s="60" t="s">
        <v>2</v>
      </c>
    </row>
    <row r="6" spans="2:3" ht="25" customHeight="1" x14ac:dyDescent="0.35">
      <c r="B6" s="3" t="s">
        <v>0</v>
      </c>
      <c r="C6" s="4"/>
    </row>
    <row r="7" spans="2:3" x14ac:dyDescent="0.35">
      <c r="B7" s="60" t="s">
        <v>3</v>
      </c>
      <c r="C7" s="61" t="s">
        <v>8</v>
      </c>
    </row>
    <row r="10" spans="2:3" ht="25" customHeight="1" x14ac:dyDescent="0.35">
      <c r="B10" s="66" t="s">
        <v>4</v>
      </c>
      <c r="C10" s="66"/>
    </row>
    <row r="13" spans="2:3" x14ac:dyDescent="0.35">
      <c r="B13" s="62"/>
    </row>
    <row r="14" spans="2:3" x14ac:dyDescent="0.35">
      <c r="B14" s="63"/>
    </row>
    <row r="15" spans="2:3" x14ac:dyDescent="0.35">
      <c r="B15" s="64" t="s">
        <v>5</v>
      </c>
    </row>
    <row r="16" spans="2:3" x14ac:dyDescent="0.35">
      <c r="B16" s="64" t="s">
        <v>6</v>
      </c>
    </row>
    <row r="17" spans="2:2" x14ac:dyDescent="0.35">
      <c r="B17" s="64" t="s">
        <v>7</v>
      </c>
    </row>
    <row r="18" spans="2:2" x14ac:dyDescent="0.35">
      <c r="B18" s="64" t="s">
        <v>9</v>
      </c>
    </row>
    <row r="19" spans="2:2" x14ac:dyDescent="0.35">
      <c r="B19" s="64" t="s">
        <v>10</v>
      </c>
    </row>
    <row r="20" spans="2:2" x14ac:dyDescent="0.35">
      <c r="B20" s="64" t="s">
        <v>11</v>
      </c>
    </row>
    <row r="21" spans="2:2" x14ac:dyDescent="0.35">
      <c r="B21" s="64" t="s">
        <v>12</v>
      </c>
    </row>
    <row r="22" spans="2:2" x14ac:dyDescent="0.35">
      <c r="B22" s="64" t="s">
        <v>13</v>
      </c>
    </row>
    <row r="23" spans="2:2" x14ac:dyDescent="0.35">
      <c r="B23" s="64" t="s">
        <v>14</v>
      </c>
    </row>
    <row r="24" spans="2:2" x14ac:dyDescent="0.35">
      <c r="B24" s="64" t="s">
        <v>15</v>
      </c>
    </row>
    <row r="25" spans="2:2" x14ac:dyDescent="0.35">
      <c r="B25" s="64" t="s">
        <v>16</v>
      </c>
    </row>
    <row r="26" spans="2:2" x14ac:dyDescent="0.35">
      <c r="B26" s="64" t="s">
        <v>17</v>
      </c>
    </row>
    <row r="27" spans="2:2" x14ac:dyDescent="0.35">
      <c r="B27" s="64" t="s">
        <v>18</v>
      </c>
    </row>
    <row r="28" spans="2:2" x14ac:dyDescent="0.35">
      <c r="B28" s="64" t="s">
        <v>19</v>
      </c>
    </row>
    <row r="29" spans="2:2" x14ac:dyDescent="0.35">
      <c r="B29" s="64" t="s">
        <v>20</v>
      </c>
    </row>
    <row r="30" spans="2:2" x14ac:dyDescent="0.35">
      <c r="B30" s="64" t="s">
        <v>21</v>
      </c>
    </row>
    <row r="31" spans="2:2" x14ac:dyDescent="0.35">
      <c r="B31" s="64" t="s">
        <v>22</v>
      </c>
    </row>
    <row r="32" spans="2:2" x14ac:dyDescent="0.35">
      <c r="B32" s="64" t="s">
        <v>23</v>
      </c>
    </row>
    <row r="33" spans="2:2" x14ac:dyDescent="0.35">
      <c r="B33" s="64" t="s">
        <v>24</v>
      </c>
    </row>
    <row r="34" spans="2:2" x14ac:dyDescent="0.35">
      <c r="B34" s="64" t="s">
        <v>25</v>
      </c>
    </row>
    <row r="35" spans="2:2" x14ac:dyDescent="0.35">
      <c r="B35" s="64" t="s">
        <v>26</v>
      </c>
    </row>
    <row r="36" spans="2:2" x14ac:dyDescent="0.35">
      <c r="B36" s="64" t="s">
        <v>27</v>
      </c>
    </row>
    <row r="37" spans="2:2" x14ac:dyDescent="0.35">
      <c r="B37" s="64" t="s">
        <v>28</v>
      </c>
    </row>
    <row r="38" spans="2:2" x14ac:dyDescent="0.35">
      <c r="B38" s="64" t="s">
        <v>109</v>
      </c>
    </row>
    <row r="39" spans="2:2" x14ac:dyDescent="0.35">
      <c r="B39" s="64" t="s">
        <v>110</v>
      </c>
    </row>
    <row r="40" spans="2:2" x14ac:dyDescent="0.35">
      <c r="B40" s="64" t="s">
        <v>111</v>
      </c>
    </row>
    <row r="41" spans="2:2" x14ac:dyDescent="0.35">
      <c r="B41" s="64" t="s">
        <v>112</v>
      </c>
    </row>
    <row r="42" spans="2:2" x14ac:dyDescent="0.35">
      <c r="B42" s="64" t="s">
        <v>113</v>
      </c>
    </row>
    <row r="43" spans="2:2" x14ac:dyDescent="0.35">
      <c r="B43" s="64" t="s">
        <v>114</v>
      </c>
    </row>
    <row r="44" spans="2:2" x14ac:dyDescent="0.35">
      <c r="B44" s="64" t="s">
        <v>115</v>
      </c>
    </row>
  </sheetData>
  <sheetProtection sheet="1" objects="1" scenarios="1"/>
  <mergeCells count="1">
    <mergeCell ref="B10:C10"/>
  </mergeCells>
  <dataValidations count="1">
    <dataValidation type="list" allowBlank="1" showInputMessage="1" showErrorMessage="1" sqref="C6" xr:uid="{CEE30047-8382-4FAC-AE9F-D8743C9CDEBD}">
      <formula1>$B$15:$B$37</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13AE2-BAE3-4815-9978-77231EBB0EE2}">
  <sheetPr>
    <tabColor theme="8"/>
  </sheetPr>
  <dimension ref="B1:B80"/>
  <sheetViews>
    <sheetView showGridLines="0" zoomScale="90" zoomScaleNormal="90" workbookViewId="0"/>
  </sheetViews>
  <sheetFormatPr defaultRowHeight="14.5" x14ac:dyDescent="0.35"/>
  <cols>
    <col min="1" max="1" width="3.6328125" style="1" customWidth="1"/>
    <col min="2" max="2" width="158.08984375" style="1" customWidth="1"/>
    <col min="3" max="16384" width="8.7265625" style="1"/>
  </cols>
  <sheetData>
    <row r="1" spans="2:2" ht="60" customHeight="1" x14ac:dyDescent="0.35"/>
    <row r="3" spans="2:2" ht="25" customHeight="1" x14ac:dyDescent="0.35">
      <c r="B3" s="55" t="s">
        <v>29</v>
      </c>
    </row>
    <row r="4" spans="2:2" ht="25" customHeight="1" x14ac:dyDescent="0.35">
      <c r="B4" s="56" t="s">
        <v>30</v>
      </c>
    </row>
    <row r="5" spans="2:2" ht="25" customHeight="1" x14ac:dyDescent="0.35">
      <c r="B5" s="2" t="s">
        <v>31</v>
      </c>
    </row>
    <row r="6" spans="2:2" ht="25" customHeight="1" x14ac:dyDescent="0.35">
      <c r="B6" s="57" t="s">
        <v>56</v>
      </c>
    </row>
    <row r="7" spans="2:2" ht="25" customHeight="1" x14ac:dyDescent="0.35">
      <c r="B7" s="5" t="s">
        <v>32</v>
      </c>
    </row>
    <row r="8" spans="2:2" ht="25" customHeight="1" x14ac:dyDescent="0.35">
      <c r="B8" s="2" t="s">
        <v>33</v>
      </c>
    </row>
    <row r="9" spans="2:2" ht="25" customHeight="1" x14ac:dyDescent="0.35">
      <c r="B9" s="2" t="s">
        <v>34</v>
      </c>
    </row>
    <row r="10" spans="2:2" ht="25" customHeight="1" x14ac:dyDescent="0.35">
      <c r="B10" s="2" t="s">
        <v>35</v>
      </c>
    </row>
    <row r="11" spans="2:2" ht="25" customHeight="1" x14ac:dyDescent="0.35">
      <c r="B11" s="2" t="s">
        <v>36</v>
      </c>
    </row>
    <row r="12" spans="2:2" ht="25" customHeight="1" x14ac:dyDescent="0.35">
      <c r="B12" s="56" t="s">
        <v>37</v>
      </c>
    </row>
    <row r="13" spans="2:2" ht="25" customHeight="1" x14ac:dyDescent="0.35">
      <c r="B13" s="2" t="s">
        <v>38</v>
      </c>
    </row>
    <row r="14" spans="2:2" ht="25" customHeight="1" x14ac:dyDescent="0.35">
      <c r="B14" s="2" t="s">
        <v>39</v>
      </c>
    </row>
    <row r="15" spans="2:2" ht="25" customHeight="1" x14ac:dyDescent="0.35">
      <c r="B15" s="2" t="s">
        <v>54</v>
      </c>
    </row>
    <row r="16" spans="2:2" ht="25" customHeight="1" x14ac:dyDescent="0.35">
      <c r="B16" s="2" t="s">
        <v>55</v>
      </c>
    </row>
    <row r="17" spans="2:2" ht="25" customHeight="1" x14ac:dyDescent="0.35">
      <c r="B17" s="2" t="s">
        <v>40</v>
      </c>
    </row>
    <row r="18" spans="2:2" ht="25" customHeight="1" x14ac:dyDescent="0.35">
      <c r="B18" s="2" t="s">
        <v>251</v>
      </c>
    </row>
    <row r="19" spans="2:2" ht="20" customHeight="1" x14ac:dyDescent="0.35">
      <c r="B19" s="67" t="s">
        <v>41</v>
      </c>
    </row>
    <row r="20" spans="2:2" ht="20" customHeight="1" x14ac:dyDescent="0.35">
      <c r="B20" s="67"/>
    </row>
    <row r="21" spans="2:2" ht="25" customHeight="1" x14ac:dyDescent="0.35">
      <c r="B21" s="56" t="s">
        <v>42</v>
      </c>
    </row>
    <row r="22" spans="2:2" ht="25" customHeight="1" x14ac:dyDescent="0.35">
      <c r="B22" s="2" t="s">
        <v>53</v>
      </c>
    </row>
    <row r="23" spans="2:2" ht="25" customHeight="1" x14ac:dyDescent="0.35">
      <c r="B23" s="2" t="s">
        <v>43</v>
      </c>
    </row>
    <row r="24" spans="2:2" ht="25" customHeight="1" x14ac:dyDescent="0.35">
      <c r="B24" s="56" t="s">
        <v>44</v>
      </c>
    </row>
    <row r="25" spans="2:2" ht="25" customHeight="1" x14ac:dyDescent="0.35">
      <c r="B25" s="2" t="s">
        <v>45</v>
      </c>
    </row>
    <row r="26" spans="2:2" ht="25" customHeight="1" x14ac:dyDescent="0.35">
      <c r="B26" s="2" t="s">
        <v>46</v>
      </c>
    </row>
    <row r="27" spans="2:2" ht="25" customHeight="1" x14ac:dyDescent="0.35">
      <c r="B27" s="2" t="s">
        <v>47</v>
      </c>
    </row>
    <row r="28" spans="2:2" ht="25" customHeight="1" x14ac:dyDescent="0.35">
      <c r="B28" s="56" t="s">
        <v>48</v>
      </c>
    </row>
    <row r="29" spans="2:2" ht="25" customHeight="1" x14ac:dyDescent="0.35">
      <c r="B29" s="2" t="s">
        <v>49</v>
      </c>
    </row>
    <row r="30" spans="2:2" ht="25" customHeight="1" x14ac:dyDescent="0.35">
      <c r="B30" s="2" t="s">
        <v>50</v>
      </c>
    </row>
    <row r="31" spans="2:2" ht="25" customHeight="1" x14ac:dyDescent="0.35">
      <c r="B31" s="2" t="s">
        <v>51</v>
      </c>
    </row>
    <row r="32" spans="2:2" ht="25" customHeight="1" x14ac:dyDescent="0.35">
      <c r="B32" s="56" t="s">
        <v>52</v>
      </c>
    </row>
    <row r="33" spans="2:2" ht="25" customHeight="1" x14ac:dyDescent="0.35">
      <c r="B33" s="2" t="s">
        <v>58</v>
      </c>
    </row>
    <row r="34" spans="2:2" ht="25" customHeight="1" x14ac:dyDescent="0.35">
      <c r="B34" s="2" t="s">
        <v>57</v>
      </c>
    </row>
    <row r="35" spans="2:2" ht="25" customHeight="1" x14ac:dyDescent="0.35">
      <c r="B35" s="2" t="s">
        <v>59</v>
      </c>
    </row>
    <row r="36" spans="2:2" ht="25" customHeight="1" x14ac:dyDescent="0.35">
      <c r="B36" s="2" t="s">
        <v>60</v>
      </c>
    </row>
    <row r="37" spans="2:2" ht="25" customHeight="1" x14ac:dyDescent="0.35">
      <c r="B37" s="2" t="s">
        <v>61</v>
      </c>
    </row>
    <row r="38" spans="2:2" ht="25" customHeight="1" x14ac:dyDescent="0.35">
      <c r="B38" s="2" t="s">
        <v>62</v>
      </c>
    </row>
    <row r="39" spans="2:2" ht="20" customHeight="1" x14ac:dyDescent="0.35">
      <c r="B39" s="68" t="s">
        <v>63</v>
      </c>
    </row>
    <row r="40" spans="2:2" ht="20" customHeight="1" x14ac:dyDescent="0.35">
      <c r="B40" s="68"/>
    </row>
    <row r="41" spans="2:2" ht="25" customHeight="1" x14ac:dyDescent="0.35">
      <c r="B41" s="56" t="s">
        <v>66</v>
      </c>
    </row>
    <row r="42" spans="2:2" ht="25" customHeight="1" x14ac:dyDescent="0.35">
      <c r="B42" s="2" t="s">
        <v>65</v>
      </c>
    </row>
    <row r="43" spans="2:2" ht="25" customHeight="1" x14ac:dyDescent="0.35">
      <c r="B43" s="2" t="s">
        <v>64</v>
      </c>
    </row>
    <row r="44" spans="2:2" ht="25" customHeight="1" x14ac:dyDescent="0.35">
      <c r="B44" s="56" t="s">
        <v>67</v>
      </c>
    </row>
    <row r="45" spans="2:2" ht="25" customHeight="1" x14ac:dyDescent="0.35">
      <c r="B45" s="2" t="s">
        <v>68</v>
      </c>
    </row>
    <row r="46" spans="2:2" ht="20" customHeight="1" x14ac:dyDescent="0.35">
      <c r="B46" s="68" t="s">
        <v>69</v>
      </c>
    </row>
    <row r="47" spans="2:2" ht="20" customHeight="1" x14ac:dyDescent="0.35">
      <c r="B47" s="68"/>
    </row>
    <row r="48" spans="2:2" ht="20" customHeight="1" x14ac:dyDescent="0.35">
      <c r="B48" s="68" t="s">
        <v>70</v>
      </c>
    </row>
    <row r="49" spans="2:2" ht="20" customHeight="1" x14ac:dyDescent="0.35">
      <c r="B49" s="68"/>
    </row>
    <row r="50" spans="2:2" ht="25" customHeight="1" x14ac:dyDescent="0.35">
      <c r="B50" s="56" t="s">
        <v>71</v>
      </c>
    </row>
    <row r="51" spans="2:2" ht="25" customHeight="1" x14ac:dyDescent="0.35">
      <c r="B51" s="2" t="s">
        <v>74</v>
      </c>
    </row>
    <row r="52" spans="2:2" ht="25" customHeight="1" x14ac:dyDescent="0.35">
      <c r="B52" s="2" t="s">
        <v>72</v>
      </c>
    </row>
    <row r="53" spans="2:2" ht="25" customHeight="1" x14ac:dyDescent="0.35">
      <c r="B53" s="2" t="s">
        <v>73</v>
      </c>
    </row>
    <row r="54" spans="2:2" ht="20" customHeight="1" x14ac:dyDescent="0.35">
      <c r="B54" s="69" t="s">
        <v>75</v>
      </c>
    </row>
    <row r="55" spans="2:2" ht="20" customHeight="1" x14ac:dyDescent="0.35">
      <c r="B55" s="69"/>
    </row>
    <row r="56" spans="2:2" ht="25" customHeight="1" x14ac:dyDescent="0.35"/>
    <row r="57" spans="2:2" ht="25" customHeight="1" x14ac:dyDescent="0.35">
      <c r="B57" s="58" t="s">
        <v>76</v>
      </c>
    </row>
    <row r="58" spans="2:2" ht="25" customHeight="1" x14ac:dyDescent="0.35">
      <c r="B58" s="59" t="s">
        <v>77</v>
      </c>
    </row>
    <row r="59" spans="2:2" ht="25" customHeight="1" x14ac:dyDescent="0.35">
      <c r="B59" s="2" t="s">
        <v>78</v>
      </c>
    </row>
    <row r="60" spans="2:2" ht="25" customHeight="1" x14ac:dyDescent="0.35">
      <c r="B60" s="2" t="s">
        <v>79</v>
      </c>
    </row>
    <row r="61" spans="2:2" ht="25" customHeight="1" x14ac:dyDescent="0.35">
      <c r="B61" s="2" t="s">
        <v>80</v>
      </c>
    </row>
    <row r="62" spans="2:2" ht="25" customHeight="1" x14ac:dyDescent="0.35">
      <c r="B62" s="2" t="s">
        <v>81</v>
      </c>
    </row>
    <row r="63" spans="2:2" ht="25" customHeight="1" x14ac:dyDescent="0.35">
      <c r="B63" s="2" t="s">
        <v>82</v>
      </c>
    </row>
    <row r="64" spans="2:2" ht="25" customHeight="1" x14ac:dyDescent="0.35">
      <c r="B64" s="2" t="s">
        <v>83</v>
      </c>
    </row>
    <row r="65" spans="2:2" ht="25" customHeight="1" x14ac:dyDescent="0.35">
      <c r="B65" s="2" t="s">
        <v>84</v>
      </c>
    </row>
    <row r="66" spans="2:2" ht="25" customHeight="1" x14ac:dyDescent="0.35">
      <c r="B66" s="2" t="s">
        <v>85</v>
      </c>
    </row>
    <row r="67" spans="2:2" ht="25" customHeight="1" x14ac:dyDescent="0.35">
      <c r="B67" s="2" t="s">
        <v>86</v>
      </c>
    </row>
    <row r="68" spans="2:2" ht="25" customHeight="1" x14ac:dyDescent="0.35">
      <c r="B68" s="2" t="s">
        <v>87</v>
      </c>
    </row>
    <row r="69" spans="2:2" ht="25" customHeight="1" x14ac:dyDescent="0.35">
      <c r="B69" s="2" t="s">
        <v>88</v>
      </c>
    </row>
    <row r="70" spans="2:2" ht="25" customHeight="1" x14ac:dyDescent="0.35"/>
    <row r="71" spans="2:2" ht="25" customHeight="1" x14ac:dyDescent="0.35">
      <c r="B71" s="58" t="s">
        <v>89</v>
      </c>
    </row>
    <row r="72" spans="2:2" ht="25" customHeight="1" x14ac:dyDescent="0.35">
      <c r="B72" s="2" t="s">
        <v>241</v>
      </c>
    </row>
    <row r="73" spans="2:2" ht="25" customHeight="1" x14ac:dyDescent="0.35">
      <c r="B73" s="2" t="s">
        <v>242</v>
      </c>
    </row>
    <row r="74" spans="2:2" ht="25" customHeight="1" x14ac:dyDescent="0.35">
      <c r="B74" s="2" t="s">
        <v>243</v>
      </c>
    </row>
    <row r="75" spans="2:2" ht="25" customHeight="1" x14ac:dyDescent="0.35">
      <c r="B75" s="2" t="s">
        <v>244</v>
      </c>
    </row>
    <row r="76" spans="2:2" ht="25" customHeight="1" x14ac:dyDescent="0.35">
      <c r="B76" s="2" t="s">
        <v>245</v>
      </c>
    </row>
    <row r="77" spans="2:2" ht="25" customHeight="1" x14ac:dyDescent="0.35">
      <c r="B77" s="2" t="s">
        <v>246</v>
      </c>
    </row>
    <row r="78" spans="2:2" ht="25" customHeight="1" x14ac:dyDescent="0.35">
      <c r="B78" s="2" t="s">
        <v>247</v>
      </c>
    </row>
    <row r="79" spans="2:2" ht="25" customHeight="1" x14ac:dyDescent="0.35">
      <c r="B79" s="2" t="s">
        <v>248</v>
      </c>
    </row>
    <row r="80" spans="2:2" ht="25" customHeight="1" x14ac:dyDescent="0.35">
      <c r="B80" s="2" t="s">
        <v>249</v>
      </c>
    </row>
  </sheetData>
  <sheetProtection sheet="1" objects="1" scenarios="1"/>
  <sortState xmlns:xlrd2="http://schemas.microsoft.com/office/spreadsheetml/2017/richdata2" ref="B72:B80">
    <sortCondition ref="B71:B80"/>
  </sortState>
  <mergeCells count="5">
    <mergeCell ref="B19:B20"/>
    <mergeCell ref="B39:B40"/>
    <mergeCell ref="B46:B47"/>
    <mergeCell ref="B48:B49"/>
    <mergeCell ref="B54:B55"/>
  </mergeCells>
  <hyperlinks>
    <hyperlink ref="B7" r:id="rId1" xr:uid="{2B217BD5-5CA7-4D6C-9474-F3B9890E0DC2}"/>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1518D-AB05-4886-B0A7-5E6BBEE0B75E}">
  <sheetPr>
    <tabColor theme="9"/>
  </sheetPr>
  <dimension ref="B1:I206"/>
  <sheetViews>
    <sheetView showGridLines="0" zoomScale="75" zoomScaleNormal="75" workbookViewId="0">
      <pane xSplit="2" ySplit="9" topLeftCell="C10" activePane="bottomRight" state="frozen"/>
      <selection pane="topRight" activeCell="C1" sqref="C1"/>
      <selection pane="bottomLeft" activeCell="A9" sqref="A9"/>
      <selection pane="bottomRight"/>
    </sheetView>
  </sheetViews>
  <sheetFormatPr defaultRowHeight="14.5" x14ac:dyDescent="0.35"/>
  <cols>
    <col min="1" max="1" width="3.6328125" style="1" customWidth="1"/>
    <col min="2" max="2" width="35.6328125" style="1" customWidth="1"/>
    <col min="3" max="3" width="46.36328125" style="1" customWidth="1"/>
    <col min="4" max="4" width="28.6328125" style="43" customWidth="1"/>
    <col min="5" max="5" width="20" style="20" customWidth="1"/>
    <col min="6" max="6" width="34" style="1" customWidth="1"/>
    <col min="7" max="7" width="12.36328125" style="20" customWidth="1"/>
    <col min="8" max="8" width="19.08984375" style="6" customWidth="1"/>
    <col min="9" max="9" width="23" style="6" customWidth="1"/>
    <col min="10" max="16384" width="8.7265625" style="1"/>
  </cols>
  <sheetData>
    <row r="1" spans="2:9" ht="15" customHeight="1" x14ac:dyDescent="0.35"/>
    <row r="2" spans="2:9" ht="15" customHeight="1" x14ac:dyDescent="0.35">
      <c r="B2" s="3" t="s">
        <v>194</v>
      </c>
      <c r="C2" s="30"/>
    </row>
    <row r="3" spans="2:9" ht="15" customHeight="1" x14ac:dyDescent="0.35">
      <c r="B3" s="3" t="s">
        <v>90</v>
      </c>
      <c r="C3" s="30"/>
    </row>
    <row r="4" spans="2:9" ht="15" customHeight="1" x14ac:dyDescent="0.35">
      <c r="B4" s="3" t="s">
        <v>240</v>
      </c>
      <c r="C4" s="49"/>
      <c r="D4" s="43" t="s">
        <v>239</v>
      </c>
    </row>
    <row r="5" spans="2:9" ht="15" customHeight="1" x14ac:dyDescent="0.35">
      <c r="B5" s="3" t="s">
        <v>91</v>
      </c>
      <c r="C5" s="30"/>
    </row>
    <row r="6" spans="2:9" ht="15" customHeight="1" x14ac:dyDescent="0.35">
      <c r="B6" s="3" t="s">
        <v>92</v>
      </c>
      <c r="C6" s="30"/>
    </row>
    <row r="7" spans="2:9" ht="15" customHeight="1" x14ac:dyDescent="0.35">
      <c r="B7" s="3" t="s">
        <v>93</v>
      </c>
      <c r="C7" s="42" t="s">
        <v>185</v>
      </c>
      <c r="D7" s="51" t="s">
        <v>94</v>
      </c>
    </row>
    <row r="8" spans="2:9" ht="15" customHeight="1" x14ac:dyDescent="0.35"/>
    <row r="9" spans="2:9" s="19" customFormat="1" ht="35" customHeight="1" x14ac:dyDescent="0.35">
      <c r="B9" s="16" t="s">
        <v>95</v>
      </c>
      <c r="C9" s="16" t="s">
        <v>96</v>
      </c>
      <c r="D9" s="17" t="s">
        <v>97</v>
      </c>
      <c r="E9" s="21" t="s">
        <v>98</v>
      </c>
      <c r="F9" s="17" t="s">
        <v>193</v>
      </c>
      <c r="G9" s="21" t="s">
        <v>99</v>
      </c>
      <c r="H9" s="18" t="s">
        <v>100</v>
      </c>
      <c r="I9" s="18" t="s">
        <v>101</v>
      </c>
    </row>
    <row r="10" spans="2:9" s="7" customFormat="1" ht="20" customHeight="1" x14ac:dyDescent="0.35">
      <c r="B10" s="9" t="s">
        <v>37</v>
      </c>
      <c r="C10" s="9" t="s">
        <v>96</v>
      </c>
      <c r="D10" s="44" t="s">
        <v>97</v>
      </c>
      <c r="E10" s="22" t="s">
        <v>98</v>
      </c>
      <c r="F10" s="9" t="s">
        <v>102</v>
      </c>
      <c r="G10" s="22" t="s">
        <v>99</v>
      </c>
      <c r="H10" s="11" t="s">
        <v>100</v>
      </c>
      <c r="I10" s="11" t="s">
        <v>101</v>
      </c>
    </row>
    <row r="11" spans="2:9" ht="20" customHeight="1" x14ac:dyDescent="0.35">
      <c r="B11" s="14" t="s">
        <v>103</v>
      </c>
      <c r="C11" s="14"/>
      <c r="D11" s="45"/>
      <c r="E11" s="23"/>
      <c r="F11" s="14"/>
      <c r="G11" s="23"/>
      <c r="H11" s="15"/>
      <c r="I11" s="15">
        <f>SUM($I12:$I15)</f>
        <v>0</v>
      </c>
    </row>
    <row r="12" spans="2:9" ht="20" customHeight="1" x14ac:dyDescent="0.35">
      <c r="B12" s="10" t="s">
        <v>104</v>
      </c>
      <c r="C12" s="13"/>
      <c r="D12" s="46"/>
      <c r="E12" s="24"/>
      <c r="F12" s="13"/>
      <c r="G12" s="24"/>
      <c r="H12" s="12"/>
      <c r="I12" s="12">
        <f>$H12*$G12</f>
        <v>0</v>
      </c>
    </row>
    <row r="13" spans="2:9" ht="20" customHeight="1" x14ac:dyDescent="0.35">
      <c r="B13" s="10" t="s">
        <v>105</v>
      </c>
      <c r="C13" s="13"/>
      <c r="D13" s="46"/>
      <c r="E13" s="24"/>
      <c r="F13" s="13"/>
      <c r="G13" s="24"/>
      <c r="H13" s="12"/>
      <c r="I13" s="12">
        <f>$H13*$G13</f>
        <v>0</v>
      </c>
    </row>
    <row r="14" spans="2:9" ht="20" customHeight="1" x14ac:dyDescent="0.35">
      <c r="B14" s="10" t="s">
        <v>106</v>
      </c>
      <c r="C14" s="13"/>
      <c r="D14" s="46"/>
      <c r="E14" s="24"/>
      <c r="F14" s="13"/>
      <c r="G14" s="24"/>
      <c r="H14" s="12"/>
      <c r="I14" s="12">
        <f>$H14*$G14</f>
        <v>0</v>
      </c>
    </row>
    <row r="15" spans="2:9" ht="20" customHeight="1" x14ac:dyDescent="0.35">
      <c r="B15" s="10" t="s">
        <v>107</v>
      </c>
      <c r="C15" s="13"/>
      <c r="D15" s="46"/>
      <c r="E15" s="24"/>
      <c r="F15" s="13"/>
      <c r="G15" s="24"/>
      <c r="H15" s="12"/>
      <c r="I15" s="12">
        <f>$H15*$G15</f>
        <v>0</v>
      </c>
    </row>
    <row r="16" spans="2:9" ht="20" customHeight="1" x14ac:dyDescent="0.35">
      <c r="B16" s="14" t="s">
        <v>108</v>
      </c>
      <c r="C16" s="14"/>
      <c r="D16" s="45"/>
      <c r="E16" s="23"/>
      <c r="F16" s="14"/>
      <c r="G16" s="23"/>
      <c r="H16" s="15"/>
      <c r="I16" s="15">
        <f>SUM($I17:$I20)</f>
        <v>0</v>
      </c>
    </row>
    <row r="17" spans="2:9" ht="20" customHeight="1" x14ac:dyDescent="0.35">
      <c r="B17" s="10" t="s">
        <v>104</v>
      </c>
      <c r="C17" s="13"/>
      <c r="D17" s="46"/>
      <c r="E17" s="24"/>
      <c r="F17" s="13"/>
      <c r="G17" s="24"/>
      <c r="H17" s="12"/>
      <c r="I17" s="12">
        <f>$H17*$G17</f>
        <v>0</v>
      </c>
    </row>
    <row r="18" spans="2:9" ht="20" customHeight="1" x14ac:dyDescent="0.35">
      <c r="B18" s="10" t="s">
        <v>105</v>
      </c>
      <c r="C18" s="13"/>
      <c r="D18" s="46"/>
      <c r="E18" s="24"/>
      <c r="F18" s="13"/>
      <c r="G18" s="24"/>
      <c r="H18" s="12"/>
      <c r="I18" s="12">
        <f>$H18*$G18</f>
        <v>0</v>
      </c>
    </row>
    <row r="19" spans="2:9" ht="20" customHeight="1" x14ac:dyDescent="0.35">
      <c r="B19" s="10" t="s">
        <v>106</v>
      </c>
      <c r="C19" s="13"/>
      <c r="D19" s="46"/>
      <c r="E19" s="24"/>
      <c r="F19" s="13"/>
      <c r="G19" s="24"/>
      <c r="H19" s="12"/>
      <c r="I19" s="12">
        <f>$H19*$G19</f>
        <v>0</v>
      </c>
    </row>
    <row r="20" spans="2:9" ht="20" customHeight="1" x14ac:dyDescent="0.35">
      <c r="B20" s="10" t="s">
        <v>107</v>
      </c>
      <c r="C20" s="13"/>
      <c r="D20" s="46"/>
      <c r="E20" s="24"/>
      <c r="F20" s="13"/>
      <c r="G20" s="24"/>
      <c r="H20" s="12"/>
      <c r="I20" s="12">
        <f>$H20*$G20</f>
        <v>0</v>
      </c>
    </row>
    <row r="21" spans="2:9" ht="20" customHeight="1" x14ac:dyDescent="0.35">
      <c r="B21" s="14" t="s">
        <v>116</v>
      </c>
      <c r="C21" s="14"/>
      <c r="D21" s="45"/>
      <c r="E21" s="23"/>
      <c r="F21" s="14"/>
      <c r="G21" s="23"/>
      <c r="H21" s="15"/>
      <c r="I21" s="15">
        <f>SUM($I22:$I25)</f>
        <v>0</v>
      </c>
    </row>
    <row r="22" spans="2:9" ht="20" customHeight="1" x14ac:dyDescent="0.35">
      <c r="B22" s="10" t="s">
        <v>104</v>
      </c>
      <c r="C22" s="13"/>
      <c r="D22" s="46"/>
      <c r="E22" s="24"/>
      <c r="F22" s="13"/>
      <c r="G22" s="24"/>
      <c r="H22" s="12"/>
      <c r="I22" s="12">
        <f>$H22*$G22</f>
        <v>0</v>
      </c>
    </row>
    <row r="23" spans="2:9" ht="20" customHeight="1" x14ac:dyDescent="0.35">
      <c r="B23" s="10" t="s">
        <v>105</v>
      </c>
      <c r="C23" s="13"/>
      <c r="D23" s="46"/>
      <c r="E23" s="24"/>
      <c r="F23" s="13"/>
      <c r="G23" s="24"/>
      <c r="H23" s="12"/>
      <c r="I23" s="12">
        <f>$H23*$G23</f>
        <v>0</v>
      </c>
    </row>
    <row r="24" spans="2:9" ht="20" customHeight="1" x14ac:dyDescent="0.35">
      <c r="B24" s="10" t="s">
        <v>106</v>
      </c>
      <c r="C24" s="13"/>
      <c r="D24" s="46"/>
      <c r="E24" s="24"/>
      <c r="F24" s="13"/>
      <c r="G24" s="24"/>
      <c r="H24" s="12"/>
      <c r="I24" s="12">
        <f>$H24*$G24</f>
        <v>0</v>
      </c>
    </row>
    <row r="25" spans="2:9" ht="20" customHeight="1" x14ac:dyDescent="0.35">
      <c r="B25" s="10" t="s">
        <v>107</v>
      </c>
      <c r="C25" s="13"/>
      <c r="D25" s="46"/>
      <c r="E25" s="24"/>
      <c r="F25" s="13"/>
      <c r="G25" s="24"/>
      <c r="H25" s="12"/>
      <c r="I25" s="12">
        <f>$H25*$G25</f>
        <v>0</v>
      </c>
    </row>
    <row r="26" spans="2:9" ht="20" customHeight="1" x14ac:dyDescent="0.35">
      <c r="B26" s="14" t="s">
        <v>117</v>
      </c>
      <c r="C26" s="14"/>
      <c r="D26" s="45"/>
      <c r="E26" s="23"/>
      <c r="F26" s="14"/>
      <c r="G26" s="23"/>
      <c r="H26" s="15"/>
      <c r="I26" s="15">
        <f>SUM($I27:$I30)</f>
        <v>0</v>
      </c>
    </row>
    <row r="27" spans="2:9" ht="20" customHeight="1" x14ac:dyDescent="0.35">
      <c r="B27" s="10" t="s">
        <v>104</v>
      </c>
      <c r="C27" s="13"/>
      <c r="D27" s="46"/>
      <c r="E27" s="24"/>
      <c r="F27" s="13"/>
      <c r="G27" s="24"/>
      <c r="H27" s="12"/>
      <c r="I27" s="12">
        <f>$H27*$G27</f>
        <v>0</v>
      </c>
    </row>
    <row r="28" spans="2:9" ht="20" customHeight="1" x14ac:dyDescent="0.35">
      <c r="B28" s="10" t="s">
        <v>105</v>
      </c>
      <c r="C28" s="13"/>
      <c r="D28" s="46"/>
      <c r="E28" s="24"/>
      <c r="F28" s="13"/>
      <c r="G28" s="24"/>
      <c r="H28" s="12"/>
      <c r="I28" s="12">
        <f>$H28*$G28</f>
        <v>0</v>
      </c>
    </row>
    <row r="29" spans="2:9" ht="20" customHeight="1" x14ac:dyDescent="0.35">
      <c r="B29" s="10" t="s">
        <v>106</v>
      </c>
      <c r="C29" s="13"/>
      <c r="D29" s="46"/>
      <c r="E29" s="24"/>
      <c r="F29" s="13"/>
      <c r="G29" s="24"/>
      <c r="H29" s="12"/>
      <c r="I29" s="12">
        <f>$H29*$G29</f>
        <v>0</v>
      </c>
    </row>
    <row r="30" spans="2:9" ht="20" customHeight="1" x14ac:dyDescent="0.35">
      <c r="B30" s="10" t="s">
        <v>107</v>
      </c>
      <c r="C30" s="13"/>
      <c r="D30" s="46"/>
      <c r="E30" s="24"/>
      <c r="F30" s="13"/>
      <c r="G30" s="24"/>
      <c r="H30" s="12"/>
      <c r="I30" s="12">
        <f>$H30*$G30</f>
        <v>0</v>
      </c>
    </row>
    <row r="31" spans="2:9" ht="20" customHeight="1" x14ac:dyDescent="0.35">
      <c r="B31" s="14" t="s">
        <v>118</v>
      </c>
      <c r="C31" s="14"/>
      <c r="D31" s="45"/>
      <c r="E31" s="23"/>
      <c r="F31" s="14"/>
      <c r="G31" s="23"/>
      <c r="H31" s="15"/>
      <c r="I31" s="15">
        <f>SUM($I32:$I35)</f>
        <v>0</v>
      </c>
    </row>
    <row r="32" spans="2:9" ht="20" customHeight="1" x14ac:dyDescent="0.35">
      <c r="B32" s="10" t="s">
        <v>104</v>
      </c>
      <c r="C32" s="13"/>
      <c r="D32" s="46"/>
      <c r="E32" s="24"/>
      <c r="F32" s="13"/>
      <c r="G32" s="24"/>
      <c r="H32" s="12"/>
      <c r="I32" s="12">
        <f>$H32*$G32</f>
        <v>0</v>
      </c>
    </row>
    <row r="33" spans="2:9" ht="20" customHeight="1" x14ac:dyDescent="0.35">
      <c r="B33" s="10" t="s">
        <v>105</v>
      </c>
      <c r="C33" s="13"/>
      <c r="D33" s="46"/>
      <c r="E33" s="24"/>
      <c r="F33" s="13"/>
      <c r="G33" s="24"/>
      <c r="H33" s="12"/>
      <c r="I33" s="12">
        <f>$H33*$G33</f>
        <v>0</v>
      </c>
    </row>
    <row r="34" spans="2:9" ht="20" customHeight="1" x14ac:dyDescent="0.35">
      <c r="B34" s="10" t="s">
        <v>106</v>
      </c>
      <c r="C34" s="13"/>
      <c r="D34" s="46"/>
      <c r="E34" s="24"/>
      <c r="F34" s="13"/>
      <c r="G34" s="24"/>
      <c r="H34" s="12"/>
      <c r="I34" s="12">
        <f>$H34*$G34</f>
        <v>0</v>
      </c>
    </row>
    <row r="35" spans="2:9" ht="20" customHeight="1" x14ac:dyDescent="0.35">
      <c r="B35" s="10" t="s">
        <v>107</v>
      </c>
      <c r="C35" s="13"/>
      <c r="D35" s="46"/>
      <c r="E35" s="24"/>
      <c r="F35" s="13"/>
      <c r="G35" s="24"/>
      <c r="H35" s="12"/>
      <c r="I35" s="12">
        <f>$H35*$G35</f>
        <v>0</v>
      </c>
    </row>
    <row r="36" spans="2:9" ht="20" customHeight="1" x14ac:dyDescent="0.35">
      <c r="B36" s="25" t="s">
        <v>132</v>
      </c>
      <c r="C36" s="26"/>
      <c r="D36" s="47"/>
      <c r="E36" s="27"/>
      <c r="F36" s="26"/>
      <c r="G36" s="27"/>
      <c r="H36" s="28"/>
      <c r="I36" s="29"/>
    </row>
    <row r="37" spans="2:9" ht="20" customHeight="1" x14ac:dyDescent="0.35">
      <c r="B37" s="14" t="s">
        <v>119</v>
      </c>
      <c r="C37" s="14"/>
      <c r="D37" s="45"/>
      <c r="E37" s="23"/>
      <c r="F37" s="14"/>
      <c r="G37" s="23"/>
      <c r="H37" s="15"/>
      <c r="I37" s="15">
        <f>SUM($I38:$I41)</f>
        <v>0</v>
      </c>
    </row>
    <row r="38" spans="2:9" ht="20" customHeight="1" x14ac:dyDescent="0.35">
      <c r="B38" s="10" t="s">
        <v>104</v>
      </c>
      <c r="C38" s="13"/>
      <c r="D38" s="46"/>
      <c r="E38" s="24"/>
      <c r="F38" s="13"/>
      <c r="G38" s="24"/>
      <c r="H38" s="12"/>
      <c r="I38" s="12">
        <f>$H38*$G38</f>
        <v>0</v>
      </c>
    </row>
    <row r="39" spans="2:9" ht="20" customHeight="1" x14ac:dyDescent="0.35">
      <c r="B39" s="10" t="s">
        <v>105</v>
      </c>
      <c r="C39" s="13"/>
      <c r="D39" s="46"/>
      <c r="E39" s="24"/>
      <c r="F39" s="13"/>
      <c r="G39" s="24"/>
      <c r="H39" s="12"/>
      <c r="I39" s="12">
        <f>$H39*$G39</f>
        <v>0</v>
      </c>
    </row>
    <row r="40" spans="2:9" ht="20" customHeight="1" x14ac:dyDescent="0.35">
      <c r="B40" s="10" t="s">
        <v>106</v>
      </c>
      <c r="C40" s="13"/>
      <c r="D40" s="46"/>
      <c r="E40" s="24"/>
      <c r="F40" s="13"/>
      <c r="G40" s="24"/>
      <c r="H40" s="12"/>
      <c r="I40" s="12">
        <f>$H40*$G40</f>
        <v>0</v>
      </c>
    </row>
    <row r="41" spans="2:9" ht="20" customHeight="1" x14ac:dyDescent="0.35">
      <c r="B41" s="10" t="s">
        <v>107</v>
      </c>
      <c r="C41" s="13"/>
      <c r="D41" s="46"/>
      <c r="E41" s="24"/>
      <c r="F41" s="13"/>
      <c r="G41" s="24"/>
      <c r="H41" s="12"/>
      <c r="I41" s="12">
        <f>$H41*$G41</f>
        <v>0</v>
      </c>
    </row>
    <row r="42" spans="2:9" ht="20" customHeight="1" x14ac:dyDescent="0.35">
      <c r="B42" s="25" t="s">
        <v>133</v>
      </c>
      <c r="C42" s="26"/>
      <c r="D42" s="47"/>
      <c r="E42" s="27"/>
      <c r="F42" s="26"/>
      <c r="G42" s="27"/>
      <c r="H42" s="28"/>
      <c r="I42" s="29"/>
    </row>
    <row r="43" spans="2:9" ht="20" customHeight="1" x14ac:dyDescent="0.35">
      <c r="B43" s="14" t="s">
        <v>120</v>
      </c>
      <c r="C43" s="14"/>
      <c r="D43" s="45"/>
      <c r="E43" s="23"/>
      <c r="F43" s="14"/>
      <c r="G43" s="23"/>
      <c r="H43" s="15"/>
      <c r="I43" s="15">
        <f>SUM($I44:$I47)</f>
        <v>0</v>
      </c>
    </row>
    <row r="44" spans="2:9" ht="20" customHeight="1" x14ac:dyDescent="0.35">
      <c r="B44" s="10" t="s">
        <v>104</v>
      </c>
      <c r="C44" s="13"/>
      <c r="D44" s="46"/>
      <c r="E44" s="24"/>
      <c r="F44" s="13"/>
      <c r="G44" s="24"/>
      <c r="H44" s="12"/>
      <c r="I44" s="12">
        <f>$H44*$G44</f>
        <v>0</v>
      </c>
    </row>
    <row r="45" spans="2:9" ht="20" customHeight="1" x14ac:dyDescent="0.35">
      <c r="B45" s="10" t="s">
        <v>105</v>
      </c>
      <c r="C45" s="13"/>
      <c r="D45" s="46"/>
      <c r="E45" s="24"/>
      <c r="F45" s="13"/>
      <c r="G45" s="24"/>
      <c r="H45" s="12"/>
      <c r="I45" s="12">
        <f>$H45*$G45</f>
        <v>0</v>
      </c>
    </row>
    <row r="46" spans="2:9" ht="20" customHeight="1" x14ac:dyDescent="0.35">
      <c r="B46" s="10" t="s">
        <v>106</v>
      </c>
      <c r="C46" s="13"/>
      <c r="D46" s="46"/>
      <c r="E46" s="24"/>
      <c r="F46" s="13"/>
      <c r="G46" s="24"/>
      <c r="H46" s="12"/>
      <c r="I46" s="12">
        <f>$H46*$G46</f>
        <v>0</v>
      </c>
    </row>
    <row r="47" spans="2:9" ht="20" customHeight="1" x14ac:dyDescent="0.35">
      <c r="B47" s="10" t="s">
        <v>107</v>
      </c>
      <c r="C47" s="13"/>
      <c r="D47" s="46"/>
      <c r="E47" s="24"/>
      <c r="F47" s="13"/>
      <c r="G47" s="24"/>
      <c r="H47" s="12"/>
      <c r="I47" s="12">
        <f>$H47*$G47</f>
        <v>0</v>
      </c>
    </row>
    <row r="48" spans="2:9" ht="20" customHeight="1" x14ac:dyDescent="0.35">
      <c r="B48" s="14" t="s">
        <v>121</v>
      </c>
      <c r="C48" s="14"/>
      <c r="D48" s="45"/>
      <c r="E48" s="23"/>
      <c r="F48" s="14"/>
      <c r="G48" s="23"/>
      <c r="H48" s="15"/>
      <c r="I48" s="15">
        <f>SUM($I49:$I52)</f>
        <v>0</v>
      </c>
    </row>
    <row r="49" spans="2:9" ht="20" customHeight="1" x14ac:dyDescent="0.35">
      <c r="B49" s="10" t="s">
        <v>104</v>
      </c>
      <c r="C49" s="13"/>
      <c r="D49" s="46"/>
      <c r="E49" s="24"/>
      <c r="F49" s="13"/>
      <c r="G49" s="24"/>
      <c r="H49" s="12"/>
      <c r="I49" s="12">
        <f>$H49*$G49</f>
        <v>0</v>
      </c>
    </row>
    <row r="50" spans="2:9" ht="20" customHeight="1" x14ac:dyDescent="0.35">
      <c r="B50" s="10" t="s">
        <v>105</v>
      </c>
      <c r="C50" s="13"/>
      <c r="D50" s="46"/>
      <c r="E50" s="24"/>
      <c r="F50" s="13"/>
      <c r="G50" s="24"/>
      <c r="H50" s="12"/>
      <c r="I50" s="12">
        <f>$H50*$G50</f>
        <v>0</v>
      </c>
    </row>
    <row r="51" spans="2:9" ht="20" customHeight="1" x14ac:dyDescent="0.35">
      <c r="B51" s="10" t="s">
        <v>106</v>
      </c>
      <c r="C51" s="13"/>
      <c r="D51" s="46"/>
      <c r="E51" s="24"/>
      <c r="F51" s="13"/>
      <c r="G51" s="24"/>
      <c r="H51" s="12"/>
      <c r="I51" s="12">
        <f>$H51*$G51</f>
        <v>0</v>
      </c>
    </row>
    <row r="52" spans="2:9" ht="20" customHeight="1" x14ac:dyDescent="0.35">
      <c r="B52" s="10" t="s">
        <v>107</v>
      </c>
      <c r="C52" s="13"/>
      <c r="D52" s="46"/>
      <c r="E52" s="24"/>
      <c r="F52" s="13"/>
      <c r="G52" s="24"/>
      <c r="H52" s="12"/>
      <c r="I52" s="12">
        <f>$H52*$G52</f>
        <v>0</v>
      </c>
    </row>
    <row r="53" spans="2:9" ht="20" customHeight="1" x14ac:dyDescent="0.35">
      <c r="B53" s="14" t="s">
        <v>122</v>
      </c>
      <c r="C53" s="14"/>
      <c r="D53" s="45"/>
      <c r="E53" s="23"/>
      <c r="F53" s="14"/>
      <c r="G53" s="23"/>
      <c r="H53" s="15"/>
      <c r="I53" s="15">
        <f>SUM($I54:$I57)</f>
        <v>0</v>
      </c>
    </row>
    <row r="54" spans="2:9" ht="20" customHeight="1" x14ac:dyDescent="0.35">
      <c r="B54" s="10" t="s">
        <v>104</v>
      </c>
      <c r="C54" s="13"/>
      <c r="D54" s="46"/>
      <c r="E54" s="24"/>
      <c r="F54" s="13"/>
      <c r="G54" s="24"/>
      <c r="H54" s="12"/>
      <c r="I54" s="12">
        <f>$H54*$G54</f>
        <v>0</v>
      </c>
    </row>
    <row r="55" spans="2:9" ht="20" customHeight="1" x14ac:dyDescent="0.35">
      <c r="B55" s="10" t="s">
        <v>105</v>
      </c>
      <c r="C55" s="13"/>
      <c r="D55" s="46"/>
      <c r="E55" s="24"/>
      <c r="F55" s="13"/>
      <c r="G55" s="24"/>
      <c r="H55" s="12"/>
      <c r="I55" s="12">
        <f>$H55*$G55</f>
        <v>0</v>
      </c>
    </row>
    <row r="56" spans="2:9" ht="20" customHeight="1" x14ac:dyDescent="0.35">
      <c r="B56" s="10" t="s">
        <v>106</v>
      </c>
      <c r="C56" s="13"/>
      <c r="D56" s="46"/>
      <c r="E56" s="24"/>
      <c r="F56" s="13"/>
      <c r="G56" s="24"/>
      <c r="H56" s="12"/>
      <c r="I56" s="12">
        <f>$H56*$G56</f>
        <v>0</v>
      </c>
    </row>
    <row r="57" spans="2:9" ht="20" customHeight="1" x14ac:dyDescent="0.35">
      <c r="B57" s="10" t="s">
        <v>107</v>
      </c>
      <c r="C57" s="13"/>
      <c r="D57" s="46"/>
      <c r="E57" s="24"/>
      <c r="F57" s="13"/>
      <c r="G57" s="24"/>
      <c r="H57" s="12"/>
      <c r="I57" s="12">
        <f>$H57*$G57</f>
        <v>0</v>
      </c>
    </row>
    <row r="58" spans="2:9" ht="20" customHeight="1" x14ac:dyDescent="0.35">
      <c r="B58" s="25" t="s">
        <v>134</v>
      </c>
      <c r="C58" s="26"/>
      <c r="D58" s="47"/>
      <c r="E58" s="27"/>
      <c r="F58" s="26"/>
      <c r="G58" s="27"/>
      <c r="H58" s="28"/>
      <c r="I58" s="29"/>
    </row>
    <row r="59" spans="2:9" ht="20" customHeight="1" x14ac:dyDescent="0.35">
      <c r="B59" s="14" t="s">
        <v>123</v>
      </c>
      <c r="C59" s="14"/>
      <c r="D59" s="45"/>
      <c r="E59" s="23"/>
      <c r="F59" s="14"/>
      <c r="G59" s="23"/>
      <c r="H59" s="15"/>
      <c r="I59" s="15">
        <f>SUM($I60:$I63)</f>
        <v>0</v>
      </c>
    </row>
    <row r="60" spans="2:9" ht="20" customHeight="1" x14ac:dyDescent="0.35">
      <c r="B60" s="10" t="s">
        <v>104</v>
      </c>
      <c r="C60" s="13"/>
      <c r="D60" s="46"/>
      <c r="E60" s="24"/>
      <c r="F60" s="13"/>
      <c r="G60" s="24"/>
      <c r="H60" s="12"/>
      <c r="I60" s="12">
        <f>$H60*$G60</f>
        <v>0</v>
      </c>
    </row>
    <row r="61" spans="2:9" ht="20" customHeight="1" x14ac:dyDescent="0.35">
      <c r="B61" s="10" t="s">
        <v>105</v>
      </c>
      <c r="C61" s="13"/>
      <c r="D61" s="46"/>
      <c r="E61" s="24"/>
      <c r="F61" s="13"/>
      <c r="G61" s="24"/>
      <c r="H61" s="12"/>
      <c r="I61" s="12">
        <f>$H61*$G61</f>
        <v>0</v>
      </c>
    </row>
    <row r="62" spans="2:9" ht="20" customHeight="1" x14ac:dyDescent="0.35">
      <c r="B62" s="10" t="s">
        <v>106</v>
      </c>
      <c r="C62" s="13"/>
      <c r="D62" s="46"/>
      <c r="E62" s="24"/>
      <c r="F62" s="13"/>
      <c r="G62" s="24"/>
      <c r="H62" s="12"/>
      <c r="I62" s="12">
        <f>$H62*$G62</f>
        <v>0</v>
      </c>
    </row>
    <row r="63" spans="2:9" ht="20" customHeight="1" x14ac:dyDescent="0.35">
      <c r="B63" s="10" t="s">
        <v>107</v>
      </c>
      <c r="C63" s="13"/>
      <c r="D63" s="46"/>
      <c r="E63" s="24"/>
      <c r="F63" s="13"/>
      <c r="G63" s="24"/>
      <c r="H63" s="12"/>
      <c r="I63" s="12">
        <f>$H63*$G63</f>
        <v>0</v>
      </c>
    </row>
    <row r="64" spans="2:9" ht="20" customHeight="1" x14ac:dyDescent="0.35">
      <c r="B64" s="14" t="s">
        <v>124</v>
      </c>
      <c r="C64" s="14"/>
      <c r="D64" s="45"/>
      <c r="E64" s="23"/>
      <c r="F64" s="14"/>
      <c r="G64" s="23"/>
      <c r="H64" s="15"/>
      <c r="I64" s="15">
        <f>SUM($I65:$I68)</f>
        <v>0</v>
      </c>
    </row>
    <row r="65" spans="2:9" ht="20" customHeight="1" x14ac:dyDescent="0.35">
      <c r="B65" s="10" t="s">
        <v>104</v>
      </c>
      <c r="C65" s="13"/>
      <c r="D65" s="46"/>
      <c r="E65" s="24"/>
      <c r="F65" s="13"/>
      <c r="G65" s="24"/>
      <c r="H65" s="12"/>
      <c r="I65" s="12">
        <f>$H65*$G65</f>
        <v>0</v>
      </c>
    </row>
    <row r="66" spans="2:9" ht="20" customHeight="1" x14ac:dyDescent="0.35">
      <c r="B66" s="10" t="s">
        <v>105</v>
      </c>
      <c r="C66" s="13"/>
      <c r="D66" s="46"/>
      <c r="E66" s="24"/>
      <c r="F66" s="13"/>
      <c r="G66" s="24"/>
      <c r="H66" s="12"/>
      <c r="I66" s="12">
        <f>$H66*$G66</f>
        <v>0</v>
      </c>
    </row>
    <row r="67" spans="2:9" ht="20" customHeight="1" x14ac:dyDescent="0.35">
      <c r="B67" s="10" t="s">
        <v>106</v>
      </c>
      <c r="C67" s="13"/>
      <c r="D67" s="46"/>
      <c r="E67" s="24"/>
      <c r="F67" s="13"/>
      <c r="G67" s="24"/>
      <c r="H67" s="12"/>
      <c r="I67" s="12">
        <f>$H67*$G67</f>
        <v>0</v>
      </c>
    </row>
    <row r="68" spans="2:9" ht="20" customHeight="1" x14ac:dyDescent="0.35">
      <c r="B68" s="10" t="s">
        <v>107</v>
      </c>
      <c r="C68" s="13"/>
      <c r="D68" s="46"/>
      <c r="E68" s="24"/>
      <c r="F68" s="13"/>
      <c r="G68" s="24"/>
      <c r="H68" s="12"/>
      <c r="I68" s="12">
        <f>$H68*$G68</f>
        <v>0</v>
      </c>
    </row>
    <row r="69" spans="2:9" ht="20" customHeight="1" x14ac:dyDescent="0.35">
      <c r="B69" s="14" t="s">
        <v>125</v>
      </c>
      <c r="C69" s="14"/>
      <c r="D69" s="45"/>
      <c r="E69" s="23"/>
      <c r="F69" s="14"/>
      <c r="G69" s="23"/>
      <c r="H69" s="15"/>
      <c r="I69" s="15">
        <f>SUM($I70:$I73)</f>
        <v>0</v>
      </c>
    </row>
    <row r="70" spans="2:9" ht="20" customHeight="1" x14ac:dyDescent="0.35">
      <c r="B70" s="10" t="s">
        <v>104</v>
      </c>
      <c r="C70" s="13"/>
      <c r="D70" s="46"/>
      <c r="E70" s="24"/>
      <c r="F70" s="13"/>
      <c r="G70" s="24"/>
      <c r="H70" s="12"/>
      <c r="I70" s="12">
        <f>$H70*$G70</f>
        <v>0</v>
      </c>
    </row>
    <row r="71" spans="2:9" ht="20" customHeight="1" x14ac:dyDescent="0.35">
      <c r="B71" s="10" t="s">
        <v>105</v>
      </c>
      <c r="C71" s="13"/>
      <c r="D71" s="46"/>
      <c r="E71" s="24"/>
      <c r="F71" s="13"/>
      <c r="G71" s="24"/>
      <c r="H71" s="12"/>
      <c r="I71" s="12">
        <f>$H71*$G71</f>
        <v>0</v>
      </c>
    </row>
    <row r="72" spans="2:9" ht="20" customHeight="1" x14ac:dyDescent="0.35">
      <c r="B72" s="10" t="s">
        <v>106</v>
      </c>
      <c r="C72" s="13"/>
      <c r="D72" s="46"/>
      <c r="E72" s="24"/>
      <c r="F72" s="13"/>
      <c r="G72" s="24"/>
      <c r="H72" s="12"/>
      <c r="I72" s="12">
        <f>$H72*$G72</f>
        <v>0</v>
      </c>
    </row>
    <row r="73" spans="2:9" ht="20" customHeight="1" x14ac:dyDescent="0.35">
      <c r="B73" s="10" t="s">
        <v>107</v>
      </c>
      <c r="C73" s="13"/>
      <c r="D73" s="46"/>
      <c r="E73" s="24"/>
      <c r="F73" s="13"/>
      <c r="G73" s="24"/>
      <c r="H73" s="12"/>
      <c r="I73" s="12">
        <f>$H73*$G73</f>
        <v>0</v>
      </c>
    </row>
    <row r="74" spans="2:9" ht="20" customHeight="1" x14ac:dyDescent="0.35">
      <c r="B74" s="25" t="s">
        <v>135</v>
      </c>
      <c r="C74" s="26"/>
      <c r="D74" s="47"/>
      <c r="E74" s="27"/>
      <c r="F74" s="26"/>
      <c r="G74" s="27"/>
      <c r="H74" s="28"/>
      <c r="I74" s="29"/>
    </row>
    <row r="75" spans="2:9" ht="20" customHeight="1" x14ac:dyDescent="0.35">
      <c r="B75" s="14" t="s">
        <v>126</v>
      </c>
      <c r="C75" s="14"/>
      <c r="D75" s="45"/>
      <c r="E75" s="23"/>
      <c r="F75" s="14"/>
      <c r="G75" s="23"/>
      <c r="H75" s="15"/>
      <c r="I75" s="15">
        <f>SUM($I76:$I79)</f>
        <v>0</v>
      </c>
    </row>
    <row r="76" spans="2:9" ht="20" customHeight="1" x14ac:dyDescent="0.35">
      <c r="B76" s="10" t="s">
        <v>104</v>
      </c>
      <c r="C76" s="13"/>
      <c r="D76" s="46"/>
      <c r="E76" s="24"/>
      <c r="F76" s="13"/>
      <c r="G76" s="24"/>
      <c r="H76" s="12"/>
      <c r="I76" s="12">
        <f>$H76*$G76</f>
        <v>0</v>
      </c>
    </row>
    <row r="77" spans="2:9" ht="20" customHeight="1" x14ac:dyDescent="0.35">
      <c r="B77" s="10" t="s">
        <v>105</v>
      </c>
      <c r="C77" s="13"/>
      <c r="D77" s="46"/>
      <c r="E77" s="24"/>
      <c r="F77" s="13"/>
      <c r="G77" s="24"/>
      <c r="H77" s="12"/>
      <c r="I77" s="12">
        <f>$H77*$G77</f>
        <v>0</v>
      </c>
    </row>
    <row r="78" spans="2:9" ht="20" customHeight="1" x14ac:dyDescent="0.35">
      <c r="B78" s="10" t="s">
        <v>106</v>
      </c>
      <c r="C78" s="13"/>
      <c r="D78" s="46"/>
      <c r="E78" s="24"/>
      <c r="F78" s="13"/>
      <c r="G78" s="24"/>
      <c r="H78" s="12"/>
      <c r="I78" s="12">
        <f>$H78*$G78</f>
        <v>0</v>
      </c>
    </row>
    <row r="79" spans="2:9" ht="20" customHeight="1" x14ac:dyDescent="0.35">
      <c r="B79" s="10" t="s">
        <v>107</v>
      </c>
      <c r="C79" s="13"/>
      <c r="D79" s="46"/>
      <c r="E79" s="24"/>
      <c r="F79" s="13"/>
      <c r="G79" s="24"/>
      <c r="H79" s="12"/>
      <c r="I79" s="12">
        <f>$H79*$G79</f>
        <v>0</v>
      </c>
    </row>
    <row r="80" spans="2:9" ht="20" customHeight="1" x14ac:dyDescent="0.35">
      <c r="B80" s="14" t="s">
        <v>127</v>
      </c>
      <c r="C80" s="14"/>
      <c r="D80" s="45"/>
      <c r="E80" s="23"/>
      <c r="F80" s="14"/>
      <c r="G80" s="23"/>
      <c r="H80" s="15"/>
      <c r="I80" s="15">
        <f>SUM($I81:$I84)</f>
        <v>0</v>
      </c>
    </row>
    <row r="81" spans="2:9" ht="20" customHeight="1" x14ac:dyDescent="0.35">
      <c r="B81" s="10" t="s">
        <v>104</v>
      </c>
      <c r="C81" s="13"/>
      <c r="D81" s="46"/>
      <c r="E81" s="24"/>
      <c r="F81" s="13"/>
      <c r="G81" s="24"/>
      <c r="H81" s="12"/>
      <c r="I81" s="12">
        <f>$H81*$G81</f>
        <v>0</v>
      </c>
    </row>
    <row r="82" spans="2:9" ht="20" customHeight="1" x14ac:dyDescent="0.35">
      <c r="B82" s="10" t="s">
        <v>105</v>
      </c>
      <c r="C82" s="13"/>
      <c r="D82" s="46"/>
      <c r="E82" s="24"/>
      <c r="F82" s="13"/>
      <c r="G82" s="24"/>
      <c r="H82" s="12"/>
      <c r="I82" s="12">
        <f>$H82*$G82</f>
        <v>0</v>
      </c>
    </row>
    <row r="83" spans="2:9" ht="20" customHeight="1" x14ac:dyDescent="0.35">
      <c r="B83" s="10" t="s">
        <v>106</v>
      </c>
      <c r="C83" s="13"/>
      <c r="D83" s="46"/>
      <c r="E83" s="24"/>
      <c r="F83" s="13"/>
      <c r="G83" s="24"/>
      <c r="H83" s="12"/>
      <c r="I83" s="12">
        <f>$H83*$G83</f>
        <v>0</v>
      </c>
    </row>
    <row r="84" spans="2:9" ht="20" customHeight="1" x14ac:dyDescent="0.35">
      <c r="B84" s="10" t="s">
        <v>107</v>
      </c>
      <c r="C84" s="13"/>
      <c r="D84" s="46"/>
      <c r="E84" s="24"/>
      <c r="F84" s="13"/>
      <c r="G84" s="24"/>
      <c r="H84" s="12"/>
      <c r="I84" s="12">
        <f>$H84*$G84</f>
        <v>0</v>
      </c>
    </row>
    <row r="85" spans="2:9" ht="20" customHeight="1" x14ac:dyDescent="0.35">
      <c r="B85" s="14" t="s">
        <v>128</v>
      </c>
      <c r="C85" s="14"/>
      <c r="D85" s="45"/>
      <c r="E85" s="23"/>
      <c r="F85" s="14"/>
      <c r="G85" s="23"/>
      <c r="H85" s="15"/>
      <c r="I85" s="15">
        <f>SUM($I86:$I89)</f>
        <v>0</v>
      </c>
    </row>
    <row r="86" spans="2:9" ht="20" customHeight="1" x14ac:dyDescent="0.35">
      <c r="B86" s="10" t="s">
        <v>104</v>
      </c>
      <c r="C86" s="13"/>
      <c r="D86" s="46"/>
      <c r="E86" s="24"/>
      <c r="F86" s="13"/>
      <c r="G86" s="24"/>
      <c r="H86" s="12"/>
      <c r="I86" s="12">
        <f>$H86*$G86</f>
        <v>0</v>
      </c>
    </row>
    <row r="87" spans="2:9" ht="20" customHeight="1" x14ac:dyDescent="0.35">
      <c r="B87" s="10" t="s">
        <v>105</v>
      </c>
      <c r="C87" s="13"/>
      <c r="D87" s="46"/>
      <c r="E87" s="24"/>
      <c r="F87" s="13"/>
      <c r="G87" s="24"/>
      <c r="H87" s="12"/>
      <c r="I87" s="12">
        <f>$H87*$G87</f>
        <v>0</v>
      </c>
    </row>
    <row r="88" spans="2:9" ht="20" customHeight="1" x14ac:dyDescent="0.35">
      <c r="B88" s="10" t="s">
        <v>106</v>
      </c>
      <c r="C88" s="13"/>
      <c r="D88" s="46"/>
      <c r="E88" s="24"/>
      <c r="F88" s="13"/>
      <c r="G88" s="24"/>
      <c r="H88" s="12"/>
      <c r="I88" s="12">
        <f>$H88*$G88</f>
        <v>0</v>
      </c>
    </row>
    <row r="89" spans="2:9" ht="20" customHeight="1" x14ac:dyDescent="0.35">
      <c r="B89" s="10" t="s">
        <v>107</v>
      </c>
      <c r="C89" s="13"/>
      <c r="D89" s="46"/>
      <c r="E89" s="24"/>
      <c r="F89" s="13"/>
      <c r="G89" s="24"/>
      <c r="H89" s="12"/>
      <c r="I89" s="12">
        <f>$H89*$G89</f>
        <v>0</v>
      </c>
    </row>
    <row r="90" spans="2:9" ht="20" customHeight="1" x14ac:dyDescent="0.35">
      <c r="B90" s="25" t="s">
        <v>136</v>
      </c>
      <c r="C90" s="26"/>
      <c r="D90" s="47"/>
      <c r="E90" s="27"/>
      <c r="F90" s="26"/>
      <c r="G90" s="27"/>
      <c r="H90" s="28"/>
      <c r="I90" s="29"/>
    </row>
    <row r="91" spans="2:9" ht="20" customHeight="1" x14ac:dyDescent="0.35">
      <c r="B91" s="14" t="s">
        <v>129</v>
      </c>
      <c r="C91" s="14"/>
      <c r="D91" s="45"/>
      <c r="E91" s="23"/>
      <c r="F91" s="14"/>
      <c r="G91" s="23"/>
      <c r="H91" s="15"/>
      <c r="I91" s="15">
        <f>SUM($I92:$I94)</f>
        <v>0</v>
      </c>
    </row>
    <row r="92" spans="2:9" ht="20" customHeight="1" x14ac:dyDescent="0.35">
      <c r="B92" s="10" t="s">
        <v>104</v>
      </c>
      <c r="C92" s="13"/>
      <c r="D92" s="46"/>
      <c r="E92" s="24"/>
      <c r="F92" s="13"/>
      <c r="G92" s="24"/>
      <c r="H92" s="12"/>
      <c r="I92" s="12">
        <f>$H92*$G92</f>
        <v>0</v>
      </c>
    </row>
    <row r="93" spans="2:9" ht="20" customHeight="1" x14ac:dyDescent="0.35">
      <c r="B93" s="10" t="s">
        <v>106</v>
      </c>
      <c r="C93" s="13"/>
      <c r="D93" s="46"/>
      <c r="E93" s="24"/>
      <c r="F93" s="13"/>
      <c r="G93" s="24"/>
      <c r="H93" s="12"/>
      <c r="I93" s="12">
        <f>$H93*$G93</f>
        <v>0</v>
      </c>
    </row>
    <row r="94" spans="2:9" ht="20" customHeight="1" x14ac:dyDescent="0.35">
      <c r="B94" s="10" t="s">
        <v>107</v>
      </c>
      <c r="C94" s="13"/>
      <c r="D94" s="46"/>
      <c r="E94" s="24"/>
      <c r="F94" s="13"/>
      <c r="G94" s="24"/>
      <c r="H94" s="12"/>
      <c r="I94" s="12">
        <f>$H94*$G94</f>
        <v>0</v>
      </c>
    </row>
    <row r="95" spans="2:9" ht="20" customHeight="1" x14ac:dyDescent="0.35">
      <c r="B95" s="14" t="s">
        <v>130</v>
      </c>
      <c r="C95" s="14"/>
      <c r="D95" s="45"/>
      <c r="E95" s="23"/>
      <c r="F95" s="14"/>
      <c r="G95" s="23"/>
      <c r="H95" s="15"/>
      <c r="I95" s="15">
        <f>SUM($I96:$I98)</f>
        <v>0</v>
      </c>
    </row>
    <row r="96" spans="2:9" ht="20" customHeight="1" x14ac:dyDescent="0.35">
      <c r="B96" s="10" t="s">
        <v>104</v>
      </c>
      <c r="C96" s="13"/>
      <c r="D96" s="46"/>
      <c r="E96" s="24"/>
      <c r="F96" s="13"/>
      <c r="G96" s="24"/>
      <c r="H96" s="12"/>
      <c r="I96" s="12">
        <f>$H96*$G96</f>
        <v>0</v>
      </c>
    </row>
    <row r="97" spans="2:9" ht="20" customHeight="1" x14ac:dyDescent="0.35">
      <c r="B97" s="10" t="s">
        <v>106</v>
      </c>
      <c r="C97" s="13"/>
      <c r="D97" s="46"/>
      <c r="E97" s="24"/>
      <c r="F97" s="13"/>
      <c r="G97" s="24"/>
      <c r="H97" s="12"/>
      <c r="I97" s="12">
        <f>$H97*$G97</f>
        <v>0</v>
      </c>
    </row>
    <row r="98" spans="2:9" ht="20" customHeight="1" x14ac:dyDescent="0.35">
      <c r="B98" s="10" t="s">
        <v>107</v>
      </c>
      <c r="C98" s="13"/>
      <c r="D98" s="46"/>
      <c r="E98" s="24"/>
      <c r="F98" s="13"/>
      <c r="G98" s="24"/>
      <c r="H98" s="12"/>
      <c r="I98" s="12">
        <f>$H98*$G98</f>
        <v>0</v>
      </c>
    </row>
    <row r="99" spans="2:9" ht="20" customHeight="1" x14ac:dyDescent="0.35">
      <c r="B99" s="14" t="s">
        <v>131</v>
      </c>
      <c r="C99" s="14"/>
      <c r="D99" s="45"/>
      <c r="E99" s="23"/>
      <c r="F99" s="14"/>
      <c r="G99" s="23"/>
      <c r="H99" s="15"/>
      <c r="I99" s="15">
        <f>SUM($I100:$I102)</f>
        <v>0</v>
      </c>
    </row>
    <row r="100" spans="2:9" ht="20" customHeight="1" x14ac:dyDescent="0.35">
      <c r="B100" s="10" t="s">
        <v>104</v>
      </c>
      <c r="C100" s="13"/>
      <c r="D100" s="46"/>
      <c r="E100" s="24"/>
      <c r="F100" s="13"/>
      <c r="G100" s="24"/>
      <c r="H100" s="12"/>
      <c r="I100" s="12">
        <f>$H100*$G100</f>
        <v>0</v>
      </c>
    </row>
    <row r="101" spans="2:9" ht="20" customHeight="1" x14ac:dyDescent="0.35">
      <c r="B101" s="10" t="s">
        <v>106</v>
      </c>
      <c r="C101" s="13"/>
      <c r="D101" s="46"/>
      <c r="E101" s="24"/>
      <c r="F101" s="13"/>
      <c r="G101" s="24"/>
      <c r="H101" s="12"/>
      <c r="I101" s="12">
        <f>$H101*$G101</f>
        <v>0</v>
      </c>
    </row>
    <row r="102" spans="2:9" ht="20" customHeight="1" x14ac:dyDescent="0.35">
      <c r="B102" s="10" t="s">
        <v>107</v>
      </c>
      <c r="C102" s="13"/>
      <c r="D102" s="46"/>
      <c r="E102" s="24"/>
      <c r="F102" s="13"/>
      <c r="G102" s="24"/>
      <c r="H102" s="12"/>
      <c r="I102" s="12">
        <f>$H102*$G102</f>
        <v>0</v>
      </c>
    </row>
    <row r="103" spans="2:9" ht="20" customHeight="1" x14ac:dyDescent="0.35">
      <c r="B103" s="25" t="s">
        <v>137</v>
      </c>
      <c r="C103" s="26"/>
      <c r="D103" s="47"/>
      <c r="E103" s="27"/>
      <c r="F103" s="26"/>
      <c r="G103" s="27"/>
      <c r="H103" s="28"/>
      <c r="I103" s="29"/>
    </row>
    <row r="104" spans="2:9" ht="20" customHeight="1" x14ac:dyDescent="0.35">
      <c r="B104" s="14" t="s">
        <v>139</v>
      </c>
      <c r="C104" s="14"/>
      <c r="D104" s="45"/>
      <c r="E104" s="23"/>
      <c r="F104" s="14"/>
      <c r="G104" s="23"/>
      <c r="H104" s="15"/>
      <c r="I104" s="15">
        <f>SUM($I105:$I107)</f>
        <v>0</v>
      </c>
    </row>
    <row r="105" spans="2:9" ht="20" customHeight="1" x14ac:dyDescent="0.35">
      <c r="B105" s="10" t="s">
        <v>104</v>
      </c>
      <c r="C105" s="13"/>
      <c r="D105" s="46"/>
      <c r="E105" s="24"/>
      <c r="F105" s="13"/>
      <c r="G105" s="24"/>
      <c r="H105" s="12"/>
      <c r="I105" s="12">
        <f>$H105*$G105</f>
        <v>0</v>
      </c>
    </row>
    <row r="106" spans="2:9" ht="20" customHeight="1" x14ac:dyDescent="0.35">
      <c r="B106" s="10" t="s">
        <v>106</v>
      </c>
      <c r="C106" s="13"/>
      <c r="D106" s="46"/>
      <c r="E106" s="24"/>
      <c r="F106" s="13"/>
      <c r="G106" s="24"/>
      <c r="H106" s="12"/>
      <c r="I106" s="12">
        <f>$H106*$G106</f>
        <v>0</v>
      </c>
    </row>
    <row r="107" spans="2:9" ht="20" customHeight="1" x14ac:dyDescent="0.35">
      <c r="B107" s="10" t="s">
        <v>107</v>
      </c>
      <c r="C107" s="13"/>
      <c r="D107" s="46"/>
      <c r="E107" s="24"/>
      <c r="F107" s="13"/>
      <c r="G107" s="24"/>
      <c r="H107" s="12"/>
      <c r="I107" s="12">
        <f>$H107*$G107</f>
        <v>0</v>
      </c>
    </row>
    <row r="108" spans="2:9" ht="20" customHeight="1" x14ac:dyDescent="0.35">
      <c r="B108" s="14" t="s">
        <v>140</v>
      </c>
      <c r="C108" s="14"/>
      <c r="D108" s="45"/>
      <c r="E108" s="23"/>
      <c r="F108" s="14"/>
      <c r="G108" s="23"/>
      <c r="H108" s="15"/>
      <c r="I108" s="15">
        <f>SUM($I109:$I111)</f>
        <v>0</v>
      </c>
    </row>
    <row r="109" spans="2:9" ht="20" customHeight="1" x14ac:dyDescent="0.35">
      <c r="B109" s="10" t="s">
        <v>104</v>
      </c>
      <c r="C109" s="13"/>
      <c r="D109" s="46"/>
      <c r="E109" s="24"/>
      <c r="F109" s="13"/>
      <c r="G109" s="24"/>
      <c r="H109" s="12"/>
      <c r="I109" s="12">
        <f>$H109*$G109</f>
        <v>0</v>
      </c>
    </row>
    <row r="110" spans="2:9" ht="20" customHeight="1" x14ac:dyDescent="0.35">
      <c r="B110" s="10" t="s">
        <v>106</v>
      </c>
      <c r="C110" s="13"/>
      <c r="D110" s="46"/>
      <c r="E110" s="24"/>
      <c r="F110" s="13"/>
      <c r="G110" s="24"/>
      <c r="H110" s="12"/>
      <c r="I110" s="12">
        <f>$H110*$G110</f>
        <v>0</v>
      </c>
    </row>
    <row r="111" spans="2:9" ht="20" customHeight="1" x14ac:dyDescent="0.35">
      <c r="B111" s="10" t="s">
        <v>107</v>
      </c>
      <c r="C111" s="13"/>
      <c r="D111" s="46"/>
      <c r="E111" s="24"/>
      <c r="F111" s="13"/>
      <c r="G111" s="24"/>
      <c r="H111" s="12"/>
      <c r="I111" s="12">
        <f>$H111*$G111</f>
        <v>0</v>
      </c>
    </row>
    <row r="112" spans="2:9" ht="20" customHeight="1" x14ac:dyDescent="0.35">
      <c r="B112" s="25" t="s">
        <v>138</v>
      </c>
      <c r="C112" s="26"/>
      <c r="D112" s="47"/>
      <c r="E112" s="27"/>
      <c r="F112" s="26"/>
      <c r="G112" s="27"/>
      <c r="H112" s="28"/>
      <c r="I112" s="29"/>
    </row>
    <row r="113" spans="2:9" s="35" customFormat="1" ht="20" customHeight="1" x14ac:dyDescent="0.35">
      <c r="B113" s="31" t="s">
        <v>176</v>
      </c>
      <c r="C113" s="32"/>
      <c r="D113" s="48"/>
      <c r="E113" s="33"/>
      <c r="F113" s="32"/>
      <c r="G113" s="33"/>
      <c r="H113" s="34"/>
      <c r="I113" s="40">
        <f>SUM(I11+I16+I21+I26+I31+I37+I43+I48+I53+I59+I64+I69+I75+I80+I85+I91+I95+I99+I104+I108)</f>
        <v>0</v>
      </c>
    </row>
    <row r="114" spans="2:9" ht="20" customHeight="1" x14ac:dyDescent="0.35">
      <c r="B114" s="9" t="s">
        <v>156</v>
      </c>
      <c r="C114" s="9" t="s">
        <v>96</v>
      </c>
      <c r="D114" s="44" t="s">
        <v>97</v>
      </c>
      <c r="E114" s="22" t="s">
        <v>98</v>
      </c>
      <c r="F114" s="9" t="s">
        <v>102</v>
      </c>
      <c r="G114" s="22" t="s">
        <v>99</v>
      </c>
      <c r="H114" s="11" t="s">
        <v>100</v>
      </c>
      <c r="I114" s="11" t="s">
        <v>101</v>
      </c>
    </row>
    <row r="115" spans="2:9" ht="20" customHeight="1" x14ac:dyDescent="0.35">
      <c r="B115" s="10" t="s">
        <v>141</v>
      </c>
      <c r="C115" s="2"/>
      <c r="D115" s="49"/>
      <c r="E115" s="24"/>
      <c r="F115" s="13"/>
      <c r="G115" s="53"/>
      <c r="H115" s="8"/>
      <c r="I115" s="8">
        <f t="shared" ref="I115:I117" si="0">$H115*$G115</f>
        <v>0</v>
      </c>
    </row>
    <row r="116" spans="2:9" ht="20" customHeight="1" x14ac:dyDescent="0.35">
      <c r="B116" s="10" t="s">
        <v>142</v>
      </c>
      <c r="C116" s="2"/>
      <c r="D116" s="49"/>
      <c r="E116" s="24"/>
      <c r="F116" s="13"/>
      <c r="G116" s="53"/>
      <c r="H116" s="8"/>
      <c r="I116" s="8">
        <f t="shared" si="0"/>
        <v>0</v>
      </c>
    </row>
    <row r="117" spans="2:9" ht="20" customHeight="1" x14ac:dyDescent="0.35">
      <c r="B117" s="10" t="s">
        <v>143</v>
      </c>
      <c r="C117" s="2"/>
      <c r="D117" s="49"/>
      <c r="E117" s="24"/>
      <c r="F117" s="13"/>
      <c r="G117" s="53"/>
      <c r="H117" s="8"/>
      <c r="I117" s="8">
        <f t="shared" si="0"/>
        <v>0</v>
      </c>
    </row>
    <row r="118" spans="2:9" s="35" customFormat="1" ht="20" customHeight="1" x14ac:dyDescent="0.35">
      <c r="B118" s="31" t="s">
        <v>177</v>
      </c>
      <c r="C118" s="32"/>
      <c r="D118" s="48"/>
      <c r="E118" s="33"/>
      <c r="F118" s="32"/>
      <c r="G118" s="33"/>
      <c r="H118" s="34"/>
      <c r="I118" s="40">
        <f>SUM(I115:I117)</f>
        <v>0</v>
      </c>
    </row>
    <row r="119" spans="2:9" ht="20" customHeight="1" x14ac:dyDescent="0.35">
      <c r="B119" s="9" t="s">
        <v>222</v>
      </c>
      <c r="C119" s="9" t="s">
        <v>96</v>
      </c>
      <c r="D119" s="44" t="s">
        <v>146</v>
      </c>
      <c r="E119" s="22" t="s">
        <v>98</v>
      </c>
      <c r="F119" s="9" t="s">
        <v>102</v>
      </c>
      <c r="G119" s="22" t="s">
        <v>99</v>
      </c>
      <c r="H119" s="11" t="s">
        <v>100</v>
      </c>
      <c r="I119" s="11" t="s">
        <v>101</v>
      </c>
    </row>
    <row r="120" spans="2:9" ht="20" customHeight="1" x14ac:dyDescent="0.35">
      <c r="B120" s="14" t="s">
        <v>155</v>
      </c>
      <c r="C120" s="14"/>
      <c r="D120" s="45"/>
      <c r="E120" s="23"/>
      <c r="F120" s="14"/>
      <c r="G120" s="23"/>
      <c r="H120" s="15"/>
      <c r="I120" s="15">
        <f>SUM($I121:$I124)</f>
        <v>0</v>
      </c>
    </row>
    <row r="121" spans="2:9" ht="20" customHeight="1" x14ac:dyDescent="0.35">
      <c r="B121" s="10" t="s">
        <v>106</v>
      </c>
      <c r="C121" s="13"/>
      <c r="D121" s="46"/>
      <c r="E121" s="24"/>
      <c r="F121" s="13"/>
      <c r="G121" s="24"/>
      <c r="H121" s="12"/>
      <c r="I121" s="12">
        <f>$H121*$G121</f>
        <v>0</v>
      </c>
    </row>
    <row r="122" spans="2:9" ht="20" customHeight="1" x14ac:dyDescent="0.35">
      <c r="B122" s="10" t="s">
        <v>144</v>
      </c>
      <c r="C122" s="13"/>
      <c r="D122" s="46"/>
      <c r="E122" s="24"/>
      <c r="F122" s="13"/>
      <c r="G122" s="24"/>
      <c r="H122" s="12"/>
      <c r="I122" s="12">
        <f>$H122*$G122</f>
        <v>0</v>
      </c>
    </row>
    <row r="123" spans="2:9" ht="20" customHeight="1" x14ac:dyDescent="0.35">
      <c r="B123" s="10" t="s">
        <v>216</v>
      </c>
      <c r="C123" s="13"/>
      <c r="D123" s="46"/>
      <c r="E123" s="24"/>
      <c r="F123" s="13"/>
      <c r="G123" s="24"/>
      <c r="H123" s="12"/>
      <c r="I123" s="12">
        <f>$H123*$G123</f>
        <v>0</v>
      </c>
    </row>
    <row r="124" spans="2:9" ht="20" customHeight="1" x14ac:dyDescent="0.35">
      <c r="B124" s="10" t="s">
        <v>145</v>
      </c>
      <c r="C124" s="13"/>
      <c r="D124" s="46"/>
      <c r="E124" s="24"/>
      <c r="F124" s="13"/>
      <c r="G124" s="24"/>
      <c r="H124" s="12"/>
      <c r="I124" s="12">
        <f>$H124*$G124</f>
        <v>0</v>
      </c>
    </row>
    <row r="125" spans="2:9" ht="20" customHeight="1" x14ac:dyDescent="0.35">
      <c r="B125" s="25" t="s">
        <v>147</v>
      </c>
      <c r="C125" s="26"/>
      <c r="D125" s="47"/>
      <c r="E125" s="27"/>
      <c r="F125" s="26"/>
      <c r="G125" s="27"/>
      <c r="H125" s="28"/>
      <c r="I125" s="29"/>
    </row>
    <row r="126" spans="2:9" s="35" customFormat="1" ht="20" customHeight="1" x14ac:dyDescent="0.35">
      <c r="B126" s="31" t="s">
        <v>178</v>
      </c>
      <c r="C126" s="32"/>
      <c r="D126" s="48"/>
      <c r="E126" s="33"/>
      <c r="F126" s="32"/>
      <c r="G126" s="33"/>
      <c r="H126" s="34"/>
      <c r="I126" s="40">
        <f>I120</f>
        <v>0</v>
      </c>
    </row>
    <row r="127" spans="2:9" ht="20" customHeight="1" x14ac:dyDescent="0.35">
      <c r="B127" s="9" t="s">
        <v>221</v>
      </c>
      <c r="C127" s="9" t="s">
        <v>96</v>
      </c>
      <c r="D127" s="44" t="s">
        <v>149</v>
      </c>
      <c r="E127" s="22" t="s">
        <v>98</v>
      </c>
      <c r="F127" s="9" t="s">
        <v>102</v>
      </c>
      <c r="G127" s="22" t="s">
        <v>99</v>
      </c>
      <c r="H127" s="11" t="s">
        <v>100</v>
      </c>
      <c r="I127" s="11" t="s">
        <v>101</v>
      </c>
    </row>
    <row r="128" spans="2:9" ht="20" customHeight="1" x14ac:dyDescent="0.35">
      <c r="B128" s="14" t="s">
        <v>154</v>
      </c>
      <c r="C128" s="14"/>
      <c r="D128" s="45"/>
      <c r="E128" s="23"/>
      <c r="F128" s="14"/>
      <c r="G128" s="23"/>
      <c r="H128" s="15"/>
      <c r="I128" s="15">
        <f>SUM($I129:$I131)</f>
        <v>0</v>
      </c>
    </row>
    <row r="129" spans="2:9" ht="20" customHeight="1" x14ac:dyDescent="0.35">
      <c r="B129" s="10" t="s">
        <v>106</v>
      </c>
      <c r="C129" s="13"/>
      <c r="D129" s="46"/>
      <c r="E129" s="24"/>
      <c r="F129" s="13"/>
      <c r="G129" s="24"/>
      <c r="H129" s="12"/>
      <c r="I129" s="12">
        <f>$H129*$G129</f>
        <v>0</v>
      </c>
    </row>
    <row r="130" spans="2:9" ht="20" customHeight="1" x14ac:dyDescent="0.35">
      <c r="B130" s="10" t="s">
        <v>144</v>
      </c>
      <c r="C130" s="13"/>
      <c r="D130" s="46"/>
      <c r="E130" s="24"/>
      <c r="F130" s="13"/>
      <c r="G130" s="24"/>
      <c r="H130" s="12"/>
      <c r="I130" s="12">
        <f>$H130*$G130</f>
        <v>0</v>
      </c>
    </row>
    <row r="131" spans="2:9" ht="20" customHeight="1" x14ac:dyDescent="0.35">
      <c r="B131" s="10" t="s">
        <v>145</v>
      </c>
      <c r="C131" s="13"/>
      <c r="D131" s="46"/>
      <c r="E131" s="24"/>
      <c r="F131" s="13"/>
      <c r="G131" s="24"/>
      <c r="H131" s="12"/>
      <c r="I131" s="12">
        <f>$H131*$G131</f>
        <v>0</v>
      </c>
    </row>
    <row r="132" spans="2:9" ht="20" customHeight="1" x14ac:dyDescent="0.35">
      <c r="B132" s="25" t="s">
        <v>148</v>
      </c>
      <c r="C132" s="26"/>
      <c r="D132" s="47"/>
      <c r="E132" s="27"/>
      <c r="F132" s="26"/>
      <c r="G132" s="27"/>
      <c r="H132" s="28"/>
      <c r="I132" s="29"/>
    </row>
    <row r="133" spans="2:9" s="35" customFormat="1" ht="20" customHeight="1" x14ac:dyDescent="0.35">
      <c r="B133" s="31" t="s">
        <v>179</v>
      </c>
      <c r="C133" s="32"/>
      <c r="D133" s="48"/>
      <c r="E133" s="33"/>
      <c r="F133" s="32"/>
      <c r="G133" s="33"/>
      <c r="H133" s="34"/>
      <c r="I133" s="40">
        <f>I128</f>
        <v>0</v>
      </c>
    </row>
    <row r="134" spans="2:9" ht="20" customHeight="1" x14ac:dyDescent="0.35">
      <c r="B134" s="9" t="s">
        <v>220</v>
      </c>
      <c r="C134" s="9" t="s">
        <v>96</v>
      </c>
      <c r="D134" s="44" t="s">
        <v>97</v>
      </c>
      <c r="E134" s="22" t="s">
        <v>98</v>
      </c>
      <c r="F134" s="9" t="s">
        <v>102</v>
      </c>
      <c r="G134" s="22" t="s">
        <v>99</v>
      </c>
      <c r="H134" s="11" t="s">
        <v>100</v>
      </c>
      <c r="I134" s="11" t="s">
        <v>101</v>
      </c>
    </row>
    <row r="135" spans="2:9" ht="20" customHeight="1" x14ac:dyDescent="0.35">
      <c r="B135" s="14" t="s">
        <v>150</v>
      </c>
      <c r="C135" s="14"/>
      <c r="D135" s="45"/>
      <c r="E135" s="23"/>
      <c r="F135" s="14"/>
      <c r="G135" s="23"/>
      <c r="H135" s="15"/>
      <c r="I135" s="15">
        <f>SUM($I136:$I141)</f>
        <v>0</v>
      </c>
    </row>
    <row r="136" spans="2:9" ht="20" customHeight="1" x14ac:dyDescent="0.35">
      <c r="B136" s="10" t="s">
        <v>151</v>
      </c>
      <c r="C136" s="13"/>
      <c r="D136" s="46"/>
      <c r="E136" s="24"/>
      <c r="F136" s="13"/>
      <c r="G136" s="24"/>
      <c r="H136" s="12"/>
      <c r="I136" s="12">
        <f t="shared" ref="I136:I141" si="1">$H136*$G136</f>
        <v>0</v>
      </c>
    </row>
    <row r="137" spans="2:9" ht="20" customHeight="1" x14ac:dyDescent="0.35">
      <c r="B137" s="10" t="s">
        <v>105</v>
      </c>
      <c r="C137" s="13"/>
      <c r="D137" s="46"/>
      <c r="E137" s="24"/>
      <c r="F137" s="13"/>
      <c r="G137" s="24"/>
      <c r="H137" s="12"/>
      <c r="I137" s="12">
        <f t="shared" si="1"/>
        <v>0</v>
      </c>
    </row>
    <row r="138" spans="2:9" ht="20" customHeight="1" x14ac:dyDescent="0.35">
      <c r="B138" s="10" t="s">
        <v>152</v>
      </c>
      <c r="C138" s="13"/>
      <c r="D138" s="46"/>
      <c r="E138" s="24"/>
      <c r="F138" s="13"/>
      <c r="G138" s="24"/>
      <c r="H138" s="12"/>
      <c r="I138" s="12">
        <f t="shared" si="1"/>
        <v>0</v>
      </c>
    </row>
    <row r="139" spans="2:9" ht="20" customHeight="1" x14ac:dyDescent="0.35">
      <c r="B139" s="10" t="s">
        <v>106</v>
      </c>
      <c r="C139" s="13"/>
      <c r="D139" s="46"/>
      <c r="E139" s="24"/>
      <c r="F139" s="13"/>
      <c r="G139" s="24"/>
      <c r="H139" s="12"/>
      <c r="I139" s="12">
        <f t="shared" si="1"/>
        <v>0</v>
      </c>
    </row>
    <row r="140" spans="2:9" ht="20" customHeight="1" x14ac:dyDescent="0.35">
      <c r="B140" s="10" t="s">
        <v>107</v>
      </c>
      <c r="C140" s="13"/>
      <c r="D140" s="46"/>
      <c r="E140" s="24"/>
      <c r="F140" s="13"/>
      <c r="G140" s="24"/>
      <c r="H140" s="12"/>
      <c r="I140" s="12">
        <f t="shared" si="1"/>
        <v>0</v>
      </c>
    </row>
    <row r="141" spans="2:9" ht="20" customHeight="1" x14ac:dyDescent="0.35">
      <c r="B141" s="10" t="s">
        <v>153</v>
      </c>
      <c r="C141" s="13"/>
      <c r="D141" s="46"/>
      <c r="E141" s="24"/>
      <c r="F141" s="13"/>
      <c r="G141" s="24"/>
      <c r="H141" s="12"/>
      <c r="I141" s="12">
        <f t="shared" si="1"/>
        <v>0</v>
      </c>
    </row>
    <row r="142" spans="2:9" ht="20" customHeight="1" x14ac:dyDescent="0.35">
      <c r="B142" s="14" t="s">
        <v>157</v>
      </c>
      <c r="C142" s="14"/>
      <c r="D142" s="45"/>
      <c r="E142" s="23"/>
      <c r="F142" s="14"/>
      <c r="G142" s="23"/>
      <c r="H142" s="15"/>
      <c r="I142" s="15">
        <f>SUM($I143:$I148)</f>
        <v>0</v>
      </c>
    </row>
    <row r="143" spans="2:9" ht="20" customHeight="1" x14ac:dyDescent="0.35">
      <c r="B143" s="10" t="s">
        <v>151</v>
      </c>
      <c r="C143" s="13"/>
      <c r="D143" s="46"/>
      <c r="E143" s="24"/>
      <c r="F143" s="13"/>
      <c r="G143" s="24"/>
      <c r="H143" s="12"/>
      <c r="I143" s="12">
        <f t="shared" ref="I143:I148" si="2">$H143*$G143</f>
        <v>0</v>
      </c>
    </row>
    <row r="144" spans="2:9" ht="20" customHeight="1" x14ac:dyDescent="0.35">
      <c r="B144" s="10" t="s">
        <v>105</v>
      </c>
      <c r="C144" s="13"/>
      <c r="D144" s="46"/>
      <c r="E144" s="24"/>
      <c r="F144" s="13"/>
      <c r="G144" s="24"/>
      <c r="H144" s="12"/>
      <c r="I144" s="12">
        <f t="shared" si="2"/>
        <v>0</v>
      </c>
    </row>
    <row r="145" spans="2:9" ht="20" customHeight="1" x14ac:dyDescent="0.35">
      <c r="B145" s="10" t="s">
        <v>152</v>
      </c>
      <c r="C145" s="13"/>
      <c r="D145" s="46"/>
      <c r="E145" s="24"/>
      <c r="F145" s="13"/>
      <c r="G145" s="24"/>
      <c r="H145" s="12"/>
      <c r="I145" s="12">
        <f t="shared" si="2"/>
        <v>0</v>
      </c>
    </row>
    <row r="146" spans="2:9" ht="20" customHeight="1" x14ac:dyDescent="0.35">
      <c r="B146" s="10" t="s">
        <v>106</v>
      </c>
      <c r="C146" s="13"/>
      <c r="D146" s="46"/>
      <c r="E146" s="24"/>
      <c r="F146" s="13"/>
      <c r="G146" s="24"/>
      <c r="H146" s="12"/>
      <c r="I146" s="12">
        <f t="shared" si="2"/>
        <v>0</v>
      </c>
    </row>
    <row r="147" spans="2:9" ht="20" customHeight="1" x14ac:dyDescent="0.35">
      <c r="B147" s="10" t="s">
        <v>107</v>
      </c>
      <c r="C147" s="13"/>
      <c r="D147" s="46"/>
      <c r="E147" s="24"/>
      <c r="F147" s="13"/>
      <c r="G147" s="24"/>
      <c r="H147" s="12"/>
      <c r="I147" s="12">
        <f t="shared" si="2"/>
        <v>0</v>
      </c>
    </row>
    <row r="148" spans="2:9" ht="20" customHeight="1" x14ac:dyDescent="0.35">
      <c r="B148" s="10" t="s">
        <v>153</v>
      </c>
      <c r="C148" s="13"/>
      <c r="D148" s="46"/>
      <c r="E148" s="24"/>
      <c r="F148" s="13"/>
      <c r="G148" s="24"/>
      <c r="H148" s="12"/>
      <c r="I148" s="12">
        <f t="shared" si="2"/>
        <v>0</v>
      </c>
    </row>
    <row r="149" spans="2:9" ht="20" customHeight="1" x14ac:dyDescent="0.35">
      <c r="B149" s="14" t="s">
        <v>158</v>
      </c>
      <c r="C149" s="14"/>
      <c r="D149" s="45"/>
      <c r="E149" s="23"/>
      <c r="F149" s="14"/>
      <c r="G149" s="23"/>
      <c r="H149" s="15"/>
      <c r="I149" s="15">
        <f>SUM($I150:$I155)</f>
        <v>0</v>
      </c>
    </row>
    <row r="150" spans="2:9" ht="20" customHeight="1" x14ac:dyDescent="0.35">
      <c r="B150" s="10" t="s">
        <v>151</v>
      </c>
      <c r="C150" s="13"/>
      <c r="D150" s="46"/>
      <c r="E150" s="24"/>
      <c r="F150" s="13"/>
      <c r="G150" s="24"/>
      <c r="H150" s="12"/>
      <c r="I150" s="12">
        <f t="shared" ref="I150:I155" si="3">$H150*$G150</f>
        <v>0</v>
      </c>
    </row>
    <row r="151" spans="2:9" ht="20" customHeight="1" x14ac:dyDescent="0.35">
      <c r="B151" s="10" t="s">
        <v>105</v>
      </c>
      <c r="C151" s="13"/>
      <c r="D151" s="46"/>
      <c r="E151" s="24"/>
      <c r="F151" s="13"/>
      <c r="G151" s="24"/>
      <c r="H151" s="12"/>
      <c r="I151" s="12">
        <f t="shared" si="3"/>
        <v>0</v>
      </c>
    </row>
    <row r="152" spans="2:9" ht="20" customHeight="1" x14ac:dyDescent="0.35">
      <c r="B152" s="10" t="s">
        <v>152</v>
      </c>
      <c r="C152" s="13"/>
      <c r="D152" s="46"/>
      <c r="E152" s="24"/>
      <c r="F152" s="13"/>
      <c r="G152" s="24"/>
      <c r="H152" s="12"/>
      <c r="I152" s="12">
        <f t="shared" si="3"/>
        <v>0</v>
      </c>
    </row>
    <row r="153" spans="2:9" ht="20" customHeight="1" x14ac:dyDescent="0.35">
      <c r="B153" s="10" t="s">
        <v>106</v>
      </c>
      <c r="C153" s="13"/>
      <c r="D153" s="46"/>
      <c r="E153" s="24"/>
      <c r="F153" s="13"/>
      <c r="G153" s="24"/>
      <c r="H153" s="12"/>
      <c r="I153" s="12">
        <f t="shared" si="3"/>
        <v>0</v>
      </c>
    </row>
    <row r="154" spans="2:9" ht="20" customHeight="1" x14ac:dyDescent="0.35">
      <c r="B154" s="10" t="s">
        <v>107</v>
      </c>
      <c r="C154" s="13"/>
      <c r="D154" s="46"/>
      <c r="E154" s="24"/>
      <c r="F154" s="13"/>
      <c r="G154" s="24"/>
      <c r="H154" s="12"/>
      <c r="I154" s="12">
        <f t="shared" si="3"/>
        <v>0</v>
      </c>
    </row>
    <row r="155" spans="2:9" ht="20" customHeight="1" x14ac:dyDescent="0.35">
      <c r="B155" s="10" t="s">
        <v>153</v>
      </c>
      <c r="C155" s="13"/>
      <c r="D155" s="46"/>
      <c r="E155" s="24"/>
      <c r="F155" s="13"/>
      <c r="G155" s="24"/>
      <c r="H155" s="12"/>
      <c r="I155" s="12">
        <f t="shared" si="3"/>
        <v>0</v>
      </c>
    </row>
    <row r="156" spans="2:9" ht="20" customHeight="1" x14ac:dyDescent="0.35">
      <c r="B156" s="14" t="s">
        <v>159</v>
      </c>
      <c r="C156" s="14"/>
      <c r="D156" s="45"/>
      <c r="E156" s="23"/>
      <c r="F156" s="14"/>
      <c r="G156" s="23"/>
      <c r="H156" s="15"/>
      <c r="I156" s="15">
        <f>SUM($I157:$I162)</f>
        <v>0</v>
      </c>
    </row>
    <row r="157" spans="2:9" ht="20" customHeight="1" x14ac:dyDescent="0.35">
      <c r="B157" s="10" t="s">
        <v>151</v>
      </c>
      <c r="C157" s="13"/>
      <c r="D157" s="46"/>
      <c r="E157" s="24"/>
      <c r="F157" s="13"/>
      <c r="G157" s="24"/>
      <c r="H157" s="12"/>
      <c r="I157" s="12">
        <f t="shared" ref="I157:I162" si="4">$H157*$G157</f>
        <v>0</v>
      </c>
    </row>
    <row r="158" spans="2:9" ht="20" customHeight="1" x14ac:dyDescent="0.35">
      <c r="B158" s="10" t="s">
        <v>105</v>
      </c>
      <c r="C158" s="13"/>
      <c r="D158" s="46"/>
      <c r="E158" s="24"/>
      <c r="F158" s="13"/>
      <c r="G158" s="24"/>
      <c r="H158" s="12"/>
      <c r="I158" s="12">
        <f t="shared" si="4"/>
        <v>0</v>
      </c>
    </row>
    <row r="159" spans="2:9" ht="20" customHeight="1" x14ac:dyDescent="0.35">
      <c r="B159" s="10" t="s">
        <v>152</v>
      </c>
      <c r="C159" s="13"/>
      <c r="D159" s="46"/>
      <c r="E159" s="24"/>
      <c r="F159" s="13"/>
      <c r="G159" s="24"/>
      <c r="H159" s="12"/>
      <c r="I159" s="12">
        <f t="shared" si="4"/>
        <v>0</v>
      </c>
    </row>
    <row r="160" spans="2:9" ht="20" customHeight="1" x14ac:dyDescent="0.35">
      <c r="B160" s="10" t="s">
        <v>106</v>
      </c>
      <c r="C160" s="13"/>
      <c r="D160" s="46"/>
      <c r="E160" s="24"/>
      <c r="F160" s="13"/>
      <c r="G160" s="24"/>
      <c r="H160" s="12"/>
      <c r="I160" s="12">
        <f t="shared" si="4"/>
        <v>0</v>
      </c>
    </row>
    <row r="161" spans="2:9" ht="20" customHeight="1" x14ac:dyDescent="0.35">
      <c r="B161" s="10" t="s">
        <v>107</v>
      </c>
      <c r="C161" s="13"/>
      <c r="D161" s="46"/>
      <c r="E161" s="24"/>
      <c r="F161" s="13"/>
      <c r="G161" s="24"/>
      <c r="H161" s="12"/>
      <c r="I161" s="12">
        <f t="shared" si="4"/>
        <v>0</v>
      </c>
    </row>
    <row r="162" spans="2:9" ht="20" customHeight="1" x14ac:dyDescent="0.35">
      <c r="B162" s="10" t="s">
        <v>153</v>
      </c>
      <c r="C162" s="13"/>
      <c r="D162" s="46"/>
      <c r="E162" s="24"/>
      <c r="F162" s="13"/>
      <c r="G162" s="24"/>
      <c r="H162" s="12"/>
      <c r="I162" s="12">
        <f t="shared" si="4"/>
        <v>0</v>
      </c>
    </row>
    <row r="163" spans="2:9" ht="20" customHeight="1" x14ac:dyDescent="0.35">
      <c r="B163" s="14" t="s">
        <v>160</v>
      </c>
      <c r="C163" s="14"/>
      <c r="D163" s="45"/>
      <c r="E163" s="23"/>
      <c r="F163" s="14"/>
      <c r="G163" s="23"/>
      <c r="H163" s="15"/>
      <c r="I163" s="15">
        <f>SUM($I164:$I169)</f>
        <v>0</v>
      </c>
    </row>
    <row r="164" spans="2:9" ht="20" customHeight="1" x14ac:dyDescent="0.35">
      <c r="B164" s="10" t="s">
        <v>151</v>
      </c>
      <c r="C164" s="13"/>
      <c r="D164" s="46"/>
      <c r="E164" s="24"/>
      <c r="F164" s="13"/>
      <c r="G164" s="24"/>
      <c r="H164" s="12"/>
      <c r="I164" s="12">
        <f t="shared" ref="I164:I169" si="5">$H164*$G164</f>
        <v>0</v>
      </c>
    </row>
    <row r="165" spans="2:9" ht="20" customHeight="1" x14ac:dyDescent="0.35">
      <c r="B165" s="10" t="s">
        <v>105</v>
      </c>
      <c r="C165" s="13"/>
      <c r="D165" s="46"/>
      <c r="E165" s="24"/>
      <c r="F165" s="13"/>
      <c r="G165" s="24"/>
      <c r="H165" s="12"/>
      <c r="I165" s="12">
        <f t="shared" si="5"/>
        <v>0</v>
      </c>
    </row>
    <row r="166" spans="2:9" ht="20" customHeight="1" x14ac:dyDescent="0.35">
      <c r="B166" s="10" t="s">
        <v>152</v>
      </c>
      <c r="C166" s="13"/>
      <c r="D166" s="46"/>
      <c r="E166" s="24"/>
      <c r="F166" s="13"/>
      <c r="G166" s="24"/>
      <c r="H166" s="12"/>
      <c r="I166" s="12">
        <f t="shared" si="5"/>
        <v>0</v>
      </c>
    </row>
    <row r="167" spans="2:9" ht="20" customHeight="1" x14ac:dyDescent="0.35">
      <c r="B167" s="10" t="s">
        <v>106</v>
      </c>
      <c r="C167" s="13"/>
      <c r="D167" s="46"/>
      <c r="E167" s="24"/>
      <c r="F167" s="13"/>
      <c r="G167" s="24"/>
      <c r="H167" s="12"/>
      <c r="I167" s="12">
        <f t="shared" si="5"/>
        <v>0</v>
      </c>
    </row>
    <row r="168" spans="2:9" ht="20" customHeight="1" x14ac:dyDescent="0.35">
      <c r="B168" s="10" t="s">
        <v>107</v>
      </c>
      <c r="C168" s="13"/>
      <c r="D168" s="46"/>
      <c r="E168" s="24"/>
      <c r="F168" s="13"/>
      <c r="G168" s="24"/>
      <c r="H168" s="12"/>
      <c r="I168" s="12">
        <f t="shared" si="5"/>
        <v>0</v>
      </c>
    </row>
    <row r="169" spans="2:9" ht="20" customHeight="1" x14ac:dyDescent="0.35">
      <c r="B169" s="10" t="s">
        <v>153</v>
      </c>
      <c r="C169" s="13"/>
      <c r="D169" s="46"/>
      <c r="E169" s="24"/>
      <c r="F169" s="13"/>
      <c r="G169" s="24"/>
      <c r="H169" s="12"/>
      <c r="I169" s="12">
        <f t="shared" si="5"/>
        <v>0</v>
      </c>
    </row>
    <row r="170" spans="2:9" ht="20" customHeight="1" x14ac:dyDescent="0.35">
      <c r="B170" s="25" t="s">
        <v>161</v>
      </c>
      <c r="C170" s="26"/>
      <c r="D170" s="47"/>
      <c r="E170" s="27"/>
      <c r="F170" s="26"/>
      <c r="G170" s="27"/>
      <c r="H170" s="28"/>
      <c r="I170" s="29"/>
    </row>
    <row r="171" spans="2:9" s="35" customFormat="1" ht="20" customHeight="1" x14ac:dyDescent="0.35">
      <c r="B171" s="31" t="s">
        <v>180</v>
      </c>
      <c r="C171" s="32"/>
      <c r="D171" s="48"/>
      <c r="E171" s="33"/>
      <c r="F171" s="32"/>
      <c r="G171" s="33"/>
      <c r="H171" s="34"/>
      <c r="I171" s="40">
        <f>SUM(I135+I142+I149+I156+I163)</f>
        <v>0</v>
      </c>
    </row>
    <row r="172" spans="2:9" ht="20" customHeight="1" x14ac:dyDescent="0.35">
      <c r="B172" s="9" t="s">
        <v>225</v>
      </c>
      <c r="C172" s="9" t="s">
        <v>96</v>
      </c>
      <c r="D172" s="44" t="s">
        <v>97</v>
      </c>
      <c r="E172" s="22" t="s">
        <v>98</v>
      </c>
      <c r="F172" s="9" t="s">
        <v>102</v>
      </c>
      <c r="G172" s="22" t="s">
        <v>99</v>
      </c>
      <c r="H172" s="11" t="s">
        <v>100</v>
      </c>
      <c r="I172" s="11" t="s">
        <v>101</v>
      </c>
    </row>
    <row r="173" spans="2:9" ht="20" customHeight="1" x14ac:dyDescent="0.35">
      <c r="B173" s="14" t="s">
        <v>162</v>
      </c>
      <c r="C173" s="14"/>
      <c r="D173" s="45"/>
      <c r="E173" s="23"/>
      <c r="F173" s="14"/>
      <c r="G173" s="23"/>
      <c r="H173" s="15"/>
      <c r="I173" s="15">
        <f>SUM($I174:$I179)</f>
        <v>0</v>
      </c>
    </row>
    <row r="174" spans="2:9" ht="20" customHeight="1" x14ac:dyDescent="0.35">
      <c r="B174" s="10" t="s">
        <v>151</v>
      </c>
      <c r="C174" s="13"/>
      <c r="D174" s="46"/>
      <c r="E174" s="24"/>
      <c r="F174" s="13"/>
      <c r="G174" s="24"/>
      <c r="H174" s="12"/>
      <c r="I174" s="12">
        <f t="shared" ref="I174:I179" si="6">$H174*$G174</f>
        <v>0</v>
      </c>
    </row>
    <row r="175" spans="2:9" ht="20" customHeight="1" x14ac:dyDescent="0.35">
      <c r="B175" s="10" t="s">
        <v>105</v>
      </c>
      <c r="C175" s="13"/>
      <c r="D175" s="46"/>
      <c r="E175" s="24"/>
      <c r="F175" s="13"/>
      <c r="G175" s="24"/>
      <c r="H175" s="12"/>
      <c r="I175" s="12">
        <f t="shared" si="6"/>
        <v>0</v>
      </c>
    </row>
    <row r="176" spans="2:9" ht="20" customHeight="1" x14ac:dyDescent="0.35">
      <c r="B176" s="10" t="s">
        <v>152</v>
      </c>
      <c r="C176" s="13"/>
      <c r="D176" s="46"/>
      <c r="E176" s="24"/>
      <c r="F176" s="13"/>
      <c r="G176" s="24"/>
      <c r="H176" s="12"/>
      <c r="I176" s="12">
        <f t="shared" si="6"/>
        <v>0</v>
      </c>
    </row>
    <row r="177" spans="2:9" ht="20" customHeight="1" x14ac:dyDescent="0.35">
      <c r="B177" s="10" t="s">
        <v>106</v>
      </c>
      <c r="C177" s="13"/>
      <c r="D177" s="46"/>
      <c r="E177" s="24"/>
      <c r="F177" s="13"/>
      <c r="G177" s="24"/>
      <c r="H177" s="12"/>
      <c r="I177" s="12">
        <f t="shared" si="6"/>
        <v>0</v>
      </c>
    </row>
    <row r="178" spans="2:9" ht="20" customHeight="1" x14ac:dyDescent="0.35">
      <c r="B178" s="10" t="s">
        <v>107</v>
      </c>
      <c r="C178" s="13"/>
      <c r="D178" s="46"/>
      <c r="E178" s="24"/>
      <c r="F178" s="13"/>
      <c r="G178" s="24"/>
      <c r="H178" s="12"/>
      <c r="I178" s="12">
        <f t="shared" si="6"/>
        <v>0</v>
      </c>
    </row>
    <row r="179" spans="2:9" ht="20" customHeight="1" x14ac:dyDescent="0.35">
      <c r="B179" s="10" t="s">
        <v>153</v>
      </c>
      <c r="C179" s="13"/>
      <c r="D179" s="46"/>
      <c r="E179" s="24"/>
      <c r="F179" s="13"/>
      <c r="G179" s="24"/>
      <c r="H179" s="12"/>
      <c r="I179" s="12">
        <f t="shared" si="6"/>
        <v>0</v>
      </c>
    </row>
    <row r="180" spans="2:9" ht="20" customHeight="1" x14ac:dyDescent="0.35">
      <c r="B180" s="14" t="s">
        <v>163</v>
      </c>
      <c r="C180" s="14"/>
      <c r="D180" s="45"/>
      <c r="E180" s="23"/>
      <c r="F180" s="14"/>
      <c r="G180" s="23"/>
      <c r="H180" s="15"/>
      <c r="I180" s="15">
        <f>SUM($I181:$I186)</f>
        <v>0</v>
      </c>
    </row>
    <row r="181" spans="2:9" ht="20" customHeight="1" x14ac:dyDescent="0.35">
      <c r="B181" s="10" t="s">
        <v>151</v>
      </c>
      <c r="C181" s="13"/>
      <c r="D181" s="46"/>
      <c r="E181" s="24"/>
      <c r="F181" s="13"/>
      <c r="G181" s="24"/>
      <c r="H181" s="12"/>
      <c r="I181" s="12">
        <f t="shared" ref="I181:I186" si="7">$H181*$G181</f>
        <v>0</v>
      </c>
    </row>
    <row r="182" spans="2:9" ht="20" customHeight="1" x14ac:dyDescent="0.35">
      <c r="B182" s="10" t="s">
        <v>105</v>
      </c>
      <c r="C182" s="13"/>
      <c r="D182" s="46"/>
      <c r="E182" s="24"/>
      <c r="F182" s="13"/>
      <c r="G182" s="24"/>
      <c r="H182" s="12"/>
      <c r="I182" s="12">
        <f t="shared" si="7"/>
        <v>0</v>
      </c>
    </row>
    <row r="183" spans="2:9" ht="20" customHeight="1" x14ac:dyDescent="0.35">
      <c r="B183" s="10" t="s">
        <v>152</v>
      </c>
      <c r="C183" s="13"/>
      <c r="D183" s="46"/>
      <c r="E183" s="24"/>
      <c r="F183" s="13"/>
      <c r="G183" s="24"/>
      <c r="H183" s="12"/>
      <c r="I183" s="12">
        <f t="shared" si="7"/>
        <v>0</v>
      </c>
    </row>
    <row r="184" spans="2:9" ht="20" customHeight="1" x14ac:dyDescent="0.35">
      <c r="B184" s="10" t="s">
        <v>106</v>
      </c>
      <c r="C184" s="13"/>
      <c r="D184" s="46"/>
      <c r="E184" s="24"/>
      <c r="F184" s="13"/>
      <c r="G184" s="24"/>
      <c r="H184" s="12"/>
      <c r="I184" s="12">
        <f t="shared" si="7"/>
        <v>0</v>
      </c>
    </row>
    <row r="185" spans="2:9" ht="20" customHeight="1" x14ac:dyDescent="0.35">
      <c r="B185" s="10" t="s">
        <v>107</v>
      </c>
      <c r="C185" s="13"/>
      <c r="D185" s="46"/>
      <c r="E185" s="24"/>
      <c r="F185" s="13"/>
      <c r="G185" s="24"/>
      <c r="H185" s="12"/>
      <c r="I185" s="12">
        <f t="shared" si="7"/>
        <v>0</v>
      </c>
    </row>
    <row r="186" spans="2:9" ht="20" customHeight="1" x14ac:dyDescent="0.35">
      <c r="B186" s="10" t="s">
        <v>153</v>
      </c>
      <c r="C186" s="13"/>
      <c r="D186" s="46"/>
      <c r="E186" s="24"/>
      <c r="F186" s="13"/>
      <c r="G186" s="24"/>
      <c r="H186" s="12"/>
      <c r="I186" s="12">
        <f t="shared" si="7"/>
        <v>0</v>
      </c>
    </row>
    <row r="187" spans="2:9" ht="20" customHeight="1" x14ac:dyDescent="0.35">
      <c r="B187" s="25" t="s">
        <v>164</v>
      </c>
      <c r="C187" s="26"/>
      <c r="D187" s="47"/>
      <c r="E187" s="27"/>
      <c r="F187" s="26"/>
      <c r="G187" s="27"/>
      <c r="H187" s="28"/>
      <c r="I187" s="29"/>
    </row>
    <row r="188" spans="2:9" s="35" customFormat="1" ht="20" customHeight="1" x14ac:dyDescent="0.35">
      <c r="B188" s="31" t="s">
        <v>181</v>
      </c>
      <c r="C188" s="32"/>
      <c r="D188" s="48"/>
      <c r="E188" s="33"/>
      <c r="F188" s="32"/>
      <c r="G188" s="33"/>
      <c r="H188" s="34"/>
      <c r="I188" s="40">
        <f>SUM(I173+I180)</f>
        <v>0</v>
      </c>
    </row>
    <row r="189" spans="2:9" ht="20" customHeight="1" x14ac:dyDescent="0.35">
      <c r="B189" s="9" t="s">
        <v>165</v>
      </c>
      <c r="C189" s="9" t="s">
        <v>96</v>
      </c>
      <c r="D189" s="44" t="s">
        <v>97</v>
      </c>
      <c r="E189" s="22" t="s">
        <v>98</v>
      </c>
      <c r="F189" s="9" t="s">
        <v>102</v>
      </c>
      <c r="G189" s="22" t="s">
        <v>99</v>
      </c>
      <c r="H189" s="11" t="s">
        <v>100</v>
      </c>
      <c r="I189" s="11" t="s">
        <v>101</v>
      </c>
    </row>
    <row r="190" spans="2:9" ht="20" customHeight="1" x14ac:dyDescent="0.35">
      <c r="B190" s="10" t="s">
        <v>166</v>
      </c>
      <c r="C190" s="2"/>
      <c r="D190" s="49"/>
      <c r="E190" s="24"/>
      <c r="F190" s="13"/>
      <c r="G190" s="24"/>
      <c r="H190" s="8"/>
      <c r="I190" s="8">
        <f t="shared" ref="I190:I192" si="8">$H190*$G190</f>
        <v>0</v>
      </c>
    </row>
    <row r="191" spans="2:9" ht="20" customHeight="1" x14ac:dyDescent="0.35">
      <c r="B191" s="10" t="s">
        <v>167</v>
      </c>
      <c r="C191" s="2"/>
      <c r="D191" s="49"/>
      <c r="E191" s="24"/>
      <c r="F191" s="13"/>
      <c r="G191" s="24"/>
      <c r="H191" s="8"/>
      <c r="I191" s="8">
        <f t="shared" si="8"/>
        <v>0</v>
      </c>
    </row>
    <row r="192" spans="2:9" ht="20" customHeight="1" x14ac:dyDescent="0.35">
      <c r="B192" s="10" t="s">
        <v>143</v>
      </c>
      <c r="C192" s="2"/>
      <c r="D192" s="49"/>
      <c r="E192" s="24"/>
      <c r="F192" s="13"/>
      <c r="G192" s="24"/>
      <c r="H192" s="8"/>
      <c r="I192" s="8">
        <f t="shared" si="8"/>
        <v>0</v>
      </c>
    </row>
    <row r="193" spans="2:9" s="35" customFormat="1" ht="20" customHeight="1" x14ac:dyDescent="0.35">
      <c r="B193" s="31" t="s">
        <v>182</v>
      </c>
      <c r="C193" s="32"/>
      <c r="D193" s="48"/>
      <c r="E193" s="33"/>
      <c r="F193" s="32"/>
      <c r="G193" s="33"/>
      <c r="H193" s="34"/>
      <c r="I193" s="40">
        <f>SUM(I190:I192)</f>
        <v>0</v>
      </c>
    </row>
    <row r="194" spans="2:9" ht="20" customHeight="1" x14ac:dyDescent="0.35">
      <c r="B194" s="9" t="s">
        <v>67</v>
      </c>
      <c r="C194" s="9" t="s">
        <v>96</v>
      </c>
      <c r="D194" s="44" t="s">
        <v>97</v>
      </c>
      <c r="E194" s="22" t="s">
        <v>98</v>
      </c>
      <c r="F194" s="9" t="s">
        <v>102</v>
      </c>
      <c r="G194" s="22" t="s">
        <v>99</v>
      </c>
      <c r="H194" s="11" t="s">
        <v>100</v>
      </c>
      <c r="I194" s="11" t="s">
        <v>101</v>
      </c>
    </row>
    <row r="195" spans="2:9" ht="20" customHeight="1" x14ac:dyDescent="0.35">
      <c r="B195" s="10" t="s">
        <v>168</v>
      </c>
      <c r="C195" s="2"/>
      <c r="D195" s="49"/>
      <c r="E195" s="24"/>
      <c r="F195" s="13"/>
      <c r="G195" s="24"/>
      <c r="H195" s="8"/>
      <c r="I195" s="8">
        <f t="shared" ref="I195:I197" si="9">$H195*$G195</f>
        <v>0</v>
      </c>
    </row>
    <row r="196" spans="2:9" ht="20" customHeight="1" x14ac:dyDescent="0.35">
      <c r="B196" s="10" t="s">
        <v>169</v>
      </c>
      <c r="C196" s="2"/>
      <c r="D196" s="49"/>
      <c r="E196" s="24"/>
      <c r="F196" s="13"/>
      <c r="G196" s="24"/>
      <c r="H196" s="8"/>
      <c r="I196" s="8">
        <f t="shared" si="9"/>
        <v>0</v>
      </c>
    </row>
    <row r="197" spans="2:9" ht="20" customHeight="1" x14ac:dyDescent="0.35">
      <c r="B197" s="10" t="s">
        <v>143</v>
      </c>
      <c r="C197" s="2"/>
      <c r="D197" s="49"/>
      <c r="E197" s="24"/>
      <c r="F197" s="13"/>
      <c r="G197" s="24"/>
      <c r="H197" s="8"/>
      <c r="I197" s="8">
        <f t="shared" si="9"/>
        <v>0</v>
      </c>
    </row>
    <row r="198" spans="2:9" s="35" customFormat="1" ht="20" customHeight="1" x14ac:dyDescent="0.35">
      <c r="B198" s="31" t="s">
        <v>183</v>
      </c>
      <c r="C198" s="32"/>
      <c r="D198" s="48"/>
      <c r="E198" s="33"/>
      <c r="F198" s="32"/>
      <c r="G198" s="33"/>
      <c r="H198" s="34"/>
      <c r="I198" s="40">
        <f>SUM(I195:I197)</f>
        <v>0</v>
      </c>
    </row>
    <row r="199" spans="2:9" ht="20" customHeight="1" x14ac:dyDescent="0.35">
      <c r="B199" s="9" t="s">
        <v>170</v>
      </c>
      <c r="C199" s="9" t="s">
        <v>96</v>
      </c>
      <c r="D199" s="44" t="s">
        <v>97</v>
      </c>
      <c r="E199" s="22" t="s">
        <v>98</v>
      </c>
      <c r="F199" s="9" t="s">
        <v>102</v>
      </c>
      <c r="G199" s="22" t="s">
        <v>99</v>
      </c>
      <c r="H199" s="11" t="s">
        <v>100</v>
      </c>
      <c r="I199" s="11" t="s">
        <v>101</v>
      </c>
    </row>
    <row r="200" spans="2:9" ht="20" customHeight="1" x14ac:dyDescent="0.35">
      <c r="B200" s="10" t="s">
        <v>171</v>
      </c>
      <c r="C200" s="2"/>
      <c r="D200" s="49"/>
      <c r="E200" s="24"/>
      <c r="F200" s="13"/>
      <c r="G200" s="54"/>
      <c r="H200" s="8"/>
      <c r="I200" s="8">
        <f t="shared" ref="I200:I204" si="10">$H200*$G200</f>
        <v>0</v>
      </c>
    </row>
    <row r="201" spans="2:9" ht="20" customHeight="1" x14ac:dyDescent="0.35">
      <c r="B201" s="10" t="s">
        <v>172</v>
      </c>
      <c r="C201" s="2"/>
      <c r="D201" s="49"/>
      <c r="E201" s="24"/>
      <c r="F201" s="13"/>
      <c r="G201" s="54"/>
      <c r="H201" s="8"/>
      <c r="I201" s="8">
        <f t="shared" si="10"/>
        <v>0</v>
      </c>
    </row>
    <row r="202" spans="2:9" ht="20" customHeight="1" x14ac:dyDescent="0.35">
      <c r="B202" s="10" t="s">
        <v>173</v>
      </c>
      <c r="C202" s="2"/>
      <c r="D202" s="49"/>
      <c r="E202" s="24"/>
      <c r="F202" s="13"/>
      <c r="G202" s="54"/>
      <c r="H202" s="8"/>
      <c r="I202" s="8">
        <f t="shared" si="10"/>
        <v>0</v>
      </c>
    </row>
    <row r="203" spans="2:9" ht="20" customHeight="1" x14ac:dyDescent="0.35">
      <c r="B203" s="10" t="s">
        <v>174</v>
      </c>
      <c r="C203" s="2"/>
      <c r="D203" s="49"/>
      <c r="E203" s="24"/>
      <c r="F203" s="13"/>
      <c r="G203" s="54"/>
      <c r="H203" s="8"/>
      <c r="I203" s="8">
        <f t="shared" si="10"/>
        <v>0</v>
      </c>
    </row>
    <row r="204" spans="2:9" ht="20" customHeight="1" x14ac:dyDescent="0.35">
      <c r="B204" s="10" t="s">
        <v>143</v>
      </c>
      <c r="C204" s="2"/>
      <c r="D204" s="49"/>
      <c r="E204" s="24"/>
      <c r="F204" s="13"/>
      <c r="G204" s="54"/>
      <c r="H204" s="8"/>
      <c r="I204" s="8">
        <f t="shared" si="10"/>
        <v>0</v>
      </c>
    </row>
    <row r="205" spans="2:9" s="35" customFormat="1" ht="20" customHeight="1" x14ac:dyDescent="0.35">
      <c r="B205" s="31" t="s">
        <v>184</v>
      </c>
      <c r="C205" s="32"/>
      <c r="D205" s="48"/>
      <c r="E205" s="33"/>
      <c r="F205" s="32"/>
      <c r="G205" s="33"/>
      <c r="H205" s="34"/>
      <c r="I205" s="40">
        <f>SUM(I200:I204)</f>
        <v>0</v>
      </c>
    </row>
    <row r="206" spans="2:9" ht="35" customHeight="1" x14ac:dyDescent="0.35">
      <c r="B206" s="36" t="s">
        <v>175</v>
      </c>
      <c r="C206" s="37"/>
      <c r="D206" s="50"/>
      <c r="E206" s="38"/>
      <c r="F206" s="37"/>
      <c r="G206" s="38"/>
      <c r="H206" s="39"/>
      <c r="I206" s="41">
        <f>SUM(I113+I118+I126+I133+I171+I188+I193+I198+I205)</f>
        <v>0</v>
      </c>
    </row>
  </sheetData>
  <dataValidations count="2">
    <dataValidation type="list" allowBlank="1" showInputMessage="1" showErrorMessage="1" sqref="F12:F15 F17:F20 F22:F25 F27:F30 F32:F35 F38:F41 F44:F47 F49:F52 F54:F57 F60:F63 F65:F68 F70:F73 F76:F79 F81:F84 F86:F89 F92:F94 F96:F98 F100:F102 F105:F107 F109:F111 F115:F117 F200:F204 F129:F131 F136:F141 F143:F148 F150:F155 F157:F162 F164:F169 F174:F179 F181:F186 F190:F192 F195:F197 F121:F124" xr:uid="{AE8299FF-35BA-447E-BEDC-F2273279DB22}">
      <formula1>"Buy-Out, Lump Sum, Market Value, Months, Percentage, Salary, Service Cost, Stipend, Total Estimate"</formula1>
    </dataValidation>
    <dataValidation type="list" allowBlank="1" showInputMessage="1" showErrorMessage="1" sqref="C4" xr:uid="{89A472EE-C7F8-41FF-A28D-CF3ED25D3900}">
      <formula1>"Pillar I: Innovation Hubs &amp; Collaborative Networks, Pillar II: Partnerships of Scale"</formula1>
    </dataValidation>
  </dataValidations>
  <hyperlinks>
    <hyperlink ref="D7" r:id="rId1" display="https://commission.europa.eu/funding-tenders/procedures-guidelines-tenders/information-contractors-and-beneficiaries/exchange-rate-inforeuro_en" xr:uid="{3371EB3F-2FCD-4865-BEA3-05D27ED38692}"/>
  </hyperlinks>
  <pageMargins left="0.7" right="0.7" top="0.75" bottom="0.75" header="0.3" footer="0.3"/>
  <pageSetup orientation="portrait" r:id="rId2"/>
  <drawing r:id="rId3"/>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xr:uid="{5A027B11-9D61-4379-AABC-43517A40A8FB}">
          <x14:formula1>
            <xm:f>'Project Details'!$B$15:$B$37</xm:f>
          </x14:formula1>
          <xm:sqref>D11</xm:sqref>
        </x14:dataValidation>
        <x14:dataValidation type="list" allowBlank="1" showInputMessage="1" showErrorMessage="1" xr:uid="{31382149-51A7-4415-B23E-FBA0FEE75C0E}">
          <x14:formula1>
            <xm:f>'Project Details'!$B$38:$B$44</xm:f>
          </x14:formula1>
          <xm:sqref>D16</xm:sqref>
        </x14:dataValidation>
        <x14:dataValidation type="list" allowBlank="1" showInputMessage="1" showErrorMessage="1" xr:uid="{01F0C366-3E75-48E2-9600-1AF9C2E29963}">
          <x14:formula1>
            <xm:f>'Project Details'!$B$15:$B$44</xm:f>
          </x14:formula1>
          <xm:sqref>D21 D26 D31 D37 D43 D48 D53 D59 D64 D69 D75 D80 D85 D91 D95 D99 D104 D108 D115:D117 D135 D142 D149 D156 D163 D173 D180 D190:D192 D195:D197 D200:D204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CC992-A4ED-4A28-B43B-79D5B41DB29A}">
  <sheetPr>
    <tabColor theme="2" tint="-0.249977111117893"/>
  </sheetPr>
  <dimension ref="B1:I209"/>
  <sheetViews>
    <sheetView showGridLines="0" zoomScale="75" zoomScaleNormal="75" workbookViewId="0">
      <pane xSplit="2" ySplit="9" topLeftCell="C10" activePane="bottomRight" state="frozen"/>
      <selection pane="topRight" activeCell="C1" sqref="C1"/>
      <selection pane="bottomLeft" activeCell="A9" sqref="A9"/>
      <selection pane="bottomRight"/>
    </sheetView>
  </sheetViews>
  <sheetFormatPr defaultRowHeight="14.5" x14ac:dyDescent="0.35"/>
  <cols>
    <col min="1" max="1" width="3" style="70" customWidth="1"/>
    <col min="2" max="2" width="35.6328125" style="70" customWidth="1"/>
    <col min="3" max="3" width="46.81640625" style="71" customWidth="1"/>
    <col min="4" max="4" width="28.36328125" style="71" customWidth="1"/>
    <col min="5" max="5" width="20" style="72" customWidth="1"/>
    <col min="6" max="6" width="34.453125" style="70" customWidth="1"/>
    <col min="7" max="7" width="13.453125" style="72" customWidth="1"/>
    <col min="8" max="8" width="19.08984375" style="73" customWidth="1"/>
    <col min="9" max="9" width="23" style="73" customWidth="1"/>
    <col min="10" max="16384" width="8.7265625" style="70"/>
  </cols>
  <sheetData>
    <row r="1" spans="2:9" s="70" customFormat="1" ht="15" customHeight="1" x14ac:dyDescent="0.35">
      <c r="C1" s="71"/>
      <c r="D1" s="71"/>
      <c r="E1" s="72"/>
      <c r="G1" s="72"/>
      <c r="H1" s="73"/>
      <c r="I1" s="73"/>
    </row>
    <row r="2" spans="2:9" s="70" customFormat="1" ht="15" customHeight="1" x14ac:dyDescent="0.35">
      <c r="B2" s="74" t="s">
        <v>194</v>
      </c>
      <c r="C2" s="75" t="s">
        <v>188</v>
      </c>
      <c r="D2" s="71"/>
      <c r="E2" s="72"/>
      <c r="G2" s="72"/>
      <c r="H2" s="73"/>
      <c r="I2" s="73"/>
    </row>
    <row r="3" spans="2:9" s="70" customFormat="1" ht="15" customHeight="1" x14ac:dyDescent="0.35">
      <c r="B3" s="74" t="s">
        <v>90</v>
      </c>
      <c r="C3" s="75" t="s">
        <v>195</v>
      </c>
      <c r="D3" s="71"/>
      <c r="E3" s="72"/>
      <c r="G3" s="72"/>
      <c r="H3" s="73"/>
      <c r="I3" s="73"/>
    </row>
    <row r="4" spans="2:9" s="70" customFormat="1" ht="15" customHeight="1" x14ac:dyDescent="0.35">
      <c r="B4" s="74" t="s">
        <v>240</v>
      </c>
      <c r="C4" s="75" t="s">
        <v>238</v>
      </c>
      <c r="D4" s="71" t="s">
        <v>239</v>
      </c>
      <c r="E4" s="72"/>
      <c r="G4" s="72"/>
      <c r="H4" s="73"/>
      <c r="I4" s="73"/>
    </row>
    <row r="5" spans="2:9" s="70" customFormat="1" ht="15" customHeight="1" x14ac:dyDescent="0.35">
      <c r="B5" s="74" t="s">
        <v>91</v>
      </c>
      <c r="C5" s="75" t="s">
        <v>187</v>
      </c>
      <c r="D5" s="71"/>
      <c r="E5" s="72"/>
      <c r="G5" s="72"/>
      <c r="H5" s="73"/>
      <c r="I5" s="73"/>
    </row>
    <row r="6" spans="2:9" s="70" customFormat="1" ht="15" customHeight="1" x14ac:dyDescent="0.35">
      <c r="B6" s="74" t="s">
        <v>92</v>
      </c>
      <c r="C6" s="75" t="s">
        <v>186</v>
      </c>
      <c r="D6" s="71"/>
      <c r="E6" s="72"/>
      <c r="G6" s="72"/>
      <c r="H6" s="73"/>
      <c r="I6" s="73"/>
    </row>
    <row r="7" spans="2:9" s="70" customFormat="1" ht="15" customHeight="1" x14ac:dyDescent="0.35">
      <c r="B7" s="74" t="s">
        <v>93</v>
      </c>
      <c r="C7" s="76">
        <v>46314</v>
      </c>
      <c r="D7" s="52" t="s">
        <v>94</v>
      </c>
      <c r="E7" s="72"/>
      <c r="G7" s="72"/>
      <c r="H7" s="73"/>
      <c r="I7" s="73"/>
    </row>
    <row r="8" spans="2:9" s="70" customFormat="1" ht="15" customHeight="1" x14ac:dyDescent="0.35">
      <c r="C8" s="71"/>
      <c r="D8" s="71"/>
      <c r="E8" s="72"/>
      <c r="G8" s="72"/>
      <c r="H8" s="73"/>
      <c r="I8" s="73"/>
    </row>
    <row r="9" spans="2:9" s="81" customFormat="1" ht="35" customHeight="1" x14ac:dyDescent="0.35">
      <c r="B9" s="77" t="s">
        <v>95</v>
      </c>
      <c r="C9" s="77" t="s">
        <v>96</v>
      </c>
      <c r="D9" s="78" t="s">
        <v>97</v>
      </c>
      <c r="E9" s="79" t="s">
        <v>98</v>
      </c>
      <c r="F9" s="78" t="s">
        <v>193</v>
      </c>
      <c r="G9" s="79" t="s">
        <v>99</v>
      </c>
      <c r="H9" s="80" t="s">
        <v>100</v>
      </c>
      <c r="I9" s="80" t="s">
        <v>101</v>
      </c>
    </row>
    <row r="10" spans="2:9" s="86" customFormat="1" ht="20" customHeight="1" x14ac:dyDescent="0.35">
      <c r="B10" s="82" t="s">
        <v>37</v>
      </c>
      <c r="C10" s="83" t="s">
        <v>96</v>
      </c>
      <c r="D10" s="83" t="s">
        <v>97</v>
      </c>
      <c r="E10" s="84" t="s">
        <v>98</v>
      </c>
      <c r="F10" s="82" t="s">
        <v>102</v>
      </c>
      <c r="G10" s="84" t="s">
        <v>99</v>
      </c>
      <c r="H10" s="85" t="s">
        <v>100</v>
      </c>
      <c r="I10" s="85" t="s">
        <v>101</v>
      </c>
    </row>
    <row r="11" spans="2:9" s="70" customFormat="1" ht="20" customHeight="1" x14ac:dyDescent="0.35">
      <c r="B11" s="87" t="s">
        <v>103</v>
      </c>
      <c r="C11" s="88"/>
      <c r="D11" s="88" t="s">
        <v>188</v>
      </c>
      <c r="E11" s="89">
        <v>36</v>
      </c>
      <c r="F11" s="87"/>
      <c r="G11" s="89"/>
      <c r="H11" s="90"/>
      <c r="I11" s="90">
        <f>SUM($I12:$I15)</f>
        <v>34200</v>
      </c>
    </row>
    <row r="12" spans="2:9" s="70" customFormat="1" ht="20" customHeight="1" x14ac:dyDescent="0.35">
      <c r="B12" s="91" t="s">
        <v>104</v>
      </c>
      <c r="C12" s="92" t="s">
        <v>189</v>
      </c>
      <c r="D12" s="92"/>
      <c r="E12" s="93"/>
      <c r="F12" s="94" t="s">
        <v>196</v>
      </c>
      <c r="G12" s="93">
        <v>1</v>
      </c>
      <c r="H12" s="95">
        <f>SUM(500*36)</f>
        <v>18000</v>
      </c>
      <c r="I12" s="95">
        <f>$H12*$G12</f>
        <v>18000</v>
      </c>
    </row>
    <row r="13" spans="2:9" s="70" customFormat="1" ht="45" customHeight="1" x14ac:dyDescent="0.35">
      <c r="B13" s="91" t="s">
        <v>105</v>
      </c>
      <c r="C13" s="92" t="s">
        <v>190</v>
      </c>
      <c r="D13" s="92"/>
      <c r="E13" s="93"/>
      <c r="F13" s="94" t="s">
        <v>197</v>
      </c>
      <c r="G13" s="93">
        <v>1</v>
      </c>
      <c r="H13" s="95">
        <v>9000</v>
      </c>
      <c r="I13" s="95">
        <f>$H13*$G13</f>
        <v>9000</v>
      </c>
    </row>
    <row r="14" spans="2:9" s="70" customFormat="1" ht="20" customHeight="1" x14ac:dyDescent="0.35">
      <c r="B14" s="91" t="s">
        <v>106</v>
      </c>
      <c r="C14" s="92" t="s">
        <v>191</v>
      </c>
      <c r="D14" s="92"/>
      <c r="E14" s="93"/>
      <c r="F14" s="94" t="s">
        <v>198</v>
      </c>
      <c r="G14" s="93">
        <v>36</v>
      </c>
      <c r="H14" s="95">
        <v>200</v>
      </c>
      <c r="I14" s="95">
        <f>$H14*$G14</f>
        <v>7200</v>
      </c>
    </row>
    <row r="15" spans="2:9" s="70" customFormat="1" ht="20" customHeight="1" x14ac:dyDescent="0.35">
      <c r="B15" s="91" t="s">
        <v>107</v>
      </c>
      <c r="C15" s="92" t="s">
        <v>192</v>
      </c>
      <c r="D15" s="92"/>
      <c r="E15" s="93"/>
      <c r="F15" s="94" t="s">
        <v>199</v>
      </c>
      <c r="G15" s="93">
        <v>1</v>
      </c>
      <c r="H15" s="95">
        <v>0</v>
      </c>
      <c r="I15" s="95">
        <f>$H15*$G15</f>
        <v>0</v>
      </c>
    </row>
    <row r="16" spans="2:9" s="70" customFormat="1" ht="20" customHeight="1" x14ac:dyDescent="0.35">
      <c r="B16" s="87" t="s">
        <v>108</v>
      </c>
      <c r="C16" s="88"/>
      <c r="D16" s="88" t="s">
        <v>195</v>
      </c>
      <c r="E16" s="89">
        <v>36</v>
      </c>
      <c r="F16" s="87"/>
      <c r="G16" s="89"/>
      <c r="H16" s="90"/>
      <c r="I16" s="90">
        <f>SUM($I17:$I20)</f>
        <v>34200</v>
      </c>
    </row>
    <row r="17" spans="2:9" s="70" customFormat="1" ht="20" customHeight="1" x14ac:dyDescent="0.35">
      <c r="B17" s="91" t="s">
        <v>104</v>
      </c>
      <c r="C17" s="92" t="s">
        <v>189</v>
      </c>
      <c r="D17" s="92"/>
      <c r="E17" s="93"/>
      <c r="F17" s="94" t="s">
        <v>196</v>
      </c>
      <c r="G17" s="93">
        <v>1</v>
      </c>
      <c r="H17" s="95">
        <f>SUM(500*36)</f>
        <v>18000</v>
      </c>
      <c r="I17" s="95">
        <f>$H17*$G17</f>
        <v>18000</v>
      </c>
    </row>
    <row r="18" spans="2:9" s="70" customFormat="1" ht="45" customHeight="1" x14ac:dyDescent="0.35">
      <c r="B18" s="91" t="s">
        <v>105</v>
      </c>
      <c r="C18" s="92" t="s">
        <v>190</v>
      </c>
      <c r="D18" s="92"/>
      <c r="E18" s="93"/>
      <c r="F18" s="94" t="s">
        <v>197</v>
      </c>
      <c r="G18" s="93">
        <v>1</v>
      </c>
      <c r="H18" s="95">
        <v>9000</v>
      </c>
      <c r="I18" s="95">
        <f>$H18*$G18</f>
        <v>9000</v>
      </c>
    </row>
    <row r="19" spans="2:9" s="70" customFormat="1" ht="20" customHeight="1" x14ac:dyDescent="0.35">
      <c r="B19" s="91" t="s">
        <v>106</v>
      </c>
      <c r="C19" s="92" t="s">
        <v>191</v>
      </c>
      <c r="D19" s="92"/>
      <c r="E19" s="93"/>
      <c r="F19" s="94" t="s">
        <v>198</v>
      </c>
      <c r="G19" s="93">
        <v>36</v>
      </c>
      <c r="H19" s="95">
        <v>200</v>
      </c>
      <c r="I19" s="95">
        <f>$H19*$G19</f>
        <v>7200</v>
      </c>
    </row>
    <row r="20" spans="2:9" s="70" customFormat="1" ht="20" customHeight="1" x14ac:dyDescent="0.35">
      <c r="B20" s="91" t="s">
        <v>107</v>
      </c>
      <c r="C20" s="92" t="s">
        <v>192</v>
      </c>
      <c r="D20" s="92"/>
      <c r="E20" s="93"/>
      <c r="F20" s="94" t="s">
        <v>199</v>
      </c>
      <c r="G20" s="93">
        <v>1</v>
      </c>
      <c r="H20" s="95">
        <v>0</v>
      </c>
      <c r="I20" s="95">
        <f>$H20*$G20</f>
        <v>0</v>
      </c>
    </row>
    <row r="21" spans="2:9" s="70" customFormat="1" ht="20" customHeight="1" x14ac:dyDescent="0.35">
      <c r="B21" s="87" t="s">
        <v>116</v>
      </c>
      <c r="C21" s="88"/>
      <c r="D21" s="88" t="s">
        <v>201</v>
      </c>
      <c r="E21" s="89">
        <v>36</v>
      </c>
      <c r="F21" s="87"/>
      <c r="G21" s="89"/>
      <c r="H21" s="90"/>
      <c r="I21" s="90">
        <f>SUM($I22:$I25)</f>
        <v>52200</v>
      </c>
    </row>
    <row r="22" spans="2:9" s="70" customFormat="1" ht="20" customHeight="1" x14ac:dyDescent="0.35">
      <c r="B22" s="91" t="s">
        <v>104</v>
      </c>
      <c r="C22" s="92" t="s">
        <v>200</v>
      </c>
      <c r="D22" s="92"/>
      <c r="E22" s="93"/>
      <c r="F22" s="94" t="s">
        <v>196</v>
      </c>
      <c r="G22" s="93">
        <v>1</v>
      </c>
      <c r="H22" s="95">
        <f>SUM(1000*36)</f>
        <v>36000</v>
      </c>
      <c r="I22" s="95">
        <f>$H22*$G22</f>
        <v>36000</v>
      </c>
    </row>
    <row r="23" spans="2:9" s="70" customFormat="1" ht="45" customHeight="1" x14ac:dyDescent="0.35">
      <c r="B23" s="91" t="s">
        <v>105</v>
      </c>
      <c r="C23" s="92" t="s">
        <v>190</v>
      </c>
      <c r="D23" s="92"/>
      <c r="E23" s="93"/>
      <c r="F23" s="94" t="s">
        <v>197</v>
      </c>
      <c r="G23" s="93">
        <v>1</v>
      </c>
      <c r="H23" s="95">
        <v>9000</v>
      </c>
      <c r="I23" s="95">
        <f>$H23*$G23</f>
        <v>9000</v>
      </c>
    </row>
    <row r="24" spans="2:9" s="70" customFormat="1" ht="20" customHeight="1" x14ac:dyDescent="0.35">
      <c r="B24" s="91" t="s">
        <v>106</v>
      </c>
      <c r="C24" s="92" t="s">
        <v>191</v>
      </c>
      <c r="D24" s="92"/>
      <c r="E24" s="93"/>
      <c r="F24" s="94" t="s">
        <v>198</v>
      </c>
      <c r="G24" s="93">
        <v>36</v>
      </c>
      <c r="H24" s="95">
        <v>200</v>
      </c>
      <c r="I24" s="95">
        <f>$H24*$G24</f>
        <v>7200</v>
      </c>
    </row>
    <row r="25" spans="2:9" s="70" customFormat="1" ht="20" customHeight="1" x14ac:dyDescent="0.35">
      <c r="B25" s="91" t="s">
        <v>107</v>
      </c>
      <c r="C25" s="92" t="s">
        <v>192</v>
      </c>
      <c r="D25" s="92"/>
      <c r="E25" s="93"/>
      <c r="F25" s="94" t="s">
        <v>199</v>
      </c>
      <c r="G25" s="93">
        <v>1</v>
      </c>
      <c r="H25" s="95">
        <v>0</v>
      </c>
      <c r="I25" s="95">
        <f>$H25*$G25</f>
        <v>0</v>
      </c>
    </row>
    <row r="26" spans="2:9" s="70" customFormat="1" ht="20" customHeight="1" x14ac:dyDescent="0.35">
      <c r="B26" s="87" t="s">
        <v>117</v>
      </c>
      <c r="C26" s="88"/>
      <c r="D26" s="88" t="s">
        <v>202</v>
      </c>
      <c r="E26" s="89">
        <v>36</v>
      </c>
      <c r="F26" s="87"/>
      <c r="G26" s="89"/>
      <c r="H26" s="90"/>
      <c r="I26" s="90">
        <f>SUM($I27:$I30)</f>
        <v>52200</v>
      </c>
    </row>
    <row r="27" spans="2:9" s="70" customFormat="1" ht="20" customHeight="1" x14ac:dyDescent="0.35">
      <c r="B27" s="91" t="s">
        <v>104</v>
      </c>
      <c r="C27" s="92" t="s">
        <v>200</v>
      </c>
      <c r="D27" s="92"/>
      <c r="E27" s="93"/>
      <c r="F27" s="94" t="s">
        <v>196</v>
      </c>
      <c r="G27" s="93">
        <v>1</v>
      </c>
      <c r="H27" s="95">
        <f>SUM(1000*36)</f>
        <v>36000</v>
      </c>
      <c r="I27" s="95">
        <f>$H27*$G27</f>
        <v>36000</v>
      </c>
    </row>
    <row r="28" spans="2:9" s="70" customFormat="1" ht="45" customHeight="1" x14ac:dyDescent="0.35">
      <c r="B28" s="91" t="s">
        <v>105</v>
      </c>
      <c r="C28" s="92" t="s">
        <v>190</v>
      </c>
      <c r="D28" s="92"/>
      <c r="E28" s="93"/>
      <c r="F28" s="94" t="s">
        <v>197</v>
      </c>
      <c r="G28" s="93">
        <v>1</v>
      </c>
      <c r="H28" s="95">
        <v>9000</v>
      </c>
      <c r="I28" s="95">
        <f>$H28*$G28</f>
        <v>9000</v>
      </c>
    </row>
    <row r="29" spans="2:9" s="70" customFormat="1" ht="20" customHeight="1" x14ac:dyDescent="0.35">
      <c r="B29" s="91" t="s">
        <v>106</v>
      </c>
      <c r="C29" s="92" t="s">
        <v>191</v>
      </c>
      <c r="D29" s="92"/>
      <c r="E29" s="93"/>
      <c r="F29" s="94" t="s">
        <v>198</v>
      </c>
      <c r="G29" s="93">
        <v>36</v>
      </c>
      <c r="H29" s="95">
        <v>200</v>
      </c>
      <c r="I29" s="95">
        <f>$H29*$G29</f>
        <v>7200</v>
      </c>
    </row>
    <row r="30" spans="2:9" s="70" customFormat="1" ht="20" customHeight="1" x14ac:dyDescent="0.35">
      <c r="B30" s="91" t="s">
        <v>107</v>
      </c>
      <c r="C30" s="92" t="s">
        <v>192</v>
      </c>
      <c r="D30" s="92"/>
      <c r="E30" s="93"/>
      <c r="F30" s="94" t="s">
        <v>199</v>
      </c>
      <c r="G30" s="93">
        <v>1</v>
      </c>
      <c r="H30" s="95">
        <v>0</v>
      </c>
      <c r="I30" s="95">
        <f>$H30*$G30</f>
        <v>0</v>
      </c>
    </row>
    <row r="31" spans="2:9" s="70" customFormat="1" ht="20" customHeight="1" x14ac:dyDescent="0.35">
      <c r="B31" s="87" t="s">
        <v>118</v>
      </c>
      <c r="C31" s="88"/>
      <c r="D31" s="88"/>
      <c r="E31" s="89"/>
      <c r="F31" s="87"/>
      <c r="G31" s="89"/>
      <c r="H31" s="90"/>
      <c r="I31" s="90">
        <f>SUM($I32:$I35)</f>
        <v>0</v>
      </c>
    </row>
    <row r="32" spans="2:9" s="70" customFormat="1" ht="20" customHeight="1" x14ac:dyDescent="0.35">
      <c r="B32" s="91" t="s">
        <v>104</v>
      </c>
      <c r="C32" s="92"/>
      <c r="D32" s="92"/>
      <c r="E32" s="93"/>
      <c r="F32" s="94"/>
      <c r="G32" s="93"/>
      <c r="H32" s="95"/>
      <c r="I32" s="95">
        <f>$H32*$G32</f>
        <v>0</v>
      </c>
    </row>
    <row r="33" spans="2:9" s="70" customFormat="1" ht="20" customHeight="1" x14ac:dyDescent="0.35">
      <c r="B33" s="91" t="s">
        <v>105</v>
      </c>
      <c r="C33" s="92"/>
      <c r="D33" s="92"/>
      <c r="E33" s="93"/>
      <c r="F33" s="94"/>
      <c r="G33" s="93"/>
      <c r="H33" s="95"/>
      <c r="I33" s="95">
        <f>$H33*$G33</f>
        <v>0</v>
      </c>
    </row>
    <row r="34" spans="2:9" s="70" customFormat="1" ht="20" customHeight="1" x14ac:dyDescent="0.35">
      <c r="B34" s="91" t="s">
        <v>106</v>
      </c>
      <c r="C34" s="92"/>
      <c r="D34" s="92"/>
      <c r="E34" s="93"/>
      <c r="F34" s="94"/>
      <c r="G34" s="93"/>
      <c r="H34" s="95"/>
      <c r="I34" s="95">
        <f>$H34*$G34</f>
        <v>0</v>
      </c>
    </row>
    <row r="35" spans="2:9" s="70" customFormat="1" ht="20" customHeight="1" x14ac:dyDescent="0.35">
      <c r="B35" s="91" t="s">
        <v>107</v>
      </c>
      <c r="C35" s="92"/>
      <c r="D35" s="92"/>
      <c r="E35" s="93"/>
      <c r="F35" s="94"/>
      <c r="G35" s="93"/>
      <c r="H35" s="95"/>
      <c r="I35" s="95">
        <f>$H35*$G35</f>
        <v>0</v>
      </c>
    </row>
    <row r="36" spans="2:9" s="70" customFormat="1" ht="20" customHeight="1" x14ac:dyDescent="0.35">
      <c r="B36" s="96" t="s">
        <v>132</v>
      </c>
      <c r="C36" s="97"/>
      <c r="D36" s="97"/>
      <c r="E36" s="98"/>
      <c r="F36" s="99"/>
      <c r="G36" s="98"/>
      <c r="H36" s="100"/>
      <c r="I36" s="101"/>
    </row>
    <row r="37" spans="2:9" s="70" customFormat="1" ht="20" customHeight="1" x14ac:dyDescent="0.35">
      <c r="B37" s="87" t="s">
        <v>119</v>
      </c>
      <c r="C37" s="88"/>
      <c r="D37" s="88" t="s">
        <v>188</v>
      </c>
      <c r="E37" s="89">
        <v>24</v>
      </c>
      <c r="F37" s="87"/>
      <c r="G37" s="89"/>
      <c r="H37" s="90"/>
      <c r="I37" s="90">
        <f>SUM($I38:$I41)</f>
        <v>10000</v>
      </c>
    </row>
    <row r="38" spans="2:9" s="70" customFormat="1" ht="20" customHeight="1" x14ac:dyDescent="0.35">
      <c r="B38" s="91" t="s">
        <v>104</v>
      </c>
      <c r="C38" s="92" t="s">
        <v>203</v>
      </c>
      <c r="D38" s="92"/>
      <c r="E38" s="93"/>
      <c r="F38" s="94" t="s">
        <v>196</v>
      </c>
      <c r="G38" s="93">
        <v>1</v>
      </c>
      <c r="H38" s="95">
        <f>SUM(200*24)</f>
        <v>4800</v>
      </c>
      <c r="I38" s="95">
        <f>$H38*$G38</f>
        <v>4800</v>
      </c>
    </row>
    <row r="39" spans="2:9" s="70" customFormat="1" ht="45" customHeight="1" x14ac:dyDescent="0.35">
      <c r="B39" s="91" t="s">
        <v>105</v>
      </c>
      <c r="C39" s="92" t="s">
        <v>250</v>
      </c>
      <c r="D39" s="92"/>
      <c r="E39" s="93"/>
      <c r="F39" s="94" t="s">
        <v>197</v>
      </c>
      <c r="G39" s="93">
        <v>1</v>
      </c>
      <c r="H39" s="95">
        <v>4000</v>
      </c>
      <c r="I39" s="95">
        <f>$H39*$G39</f>
        <v>4000</v>
      </c>
    </row>
    <row r="40" spans="2:9" s="70" customFormat="1" ht="20" customHeight="1" x14ac:dyDescent="0.35">
      <c r="B40" s="91" t="s">
        <v>106</v>
      </c>
      <c r="C40" s="92" t="s">
        <v>191</v>
      </c>
      <c r="D40" s="92"/>
      <c r="E40" s="93"/>
      <c r="F40" s="94" t="s">
        <v>198</v>
      </c>
      <c r="G40" s="93">
        <v>24</v>
      </c>
      <c r="H40" s="95">
        <v>50</v>
      </c>
      <c r="I40" s="95">
        <f>$H40*$G40</f>
        <v>1200</v>
      </c>
    </row>
    <row r="41" spans="2:9" s="70" customFormat="1" ht="20" customHeight="1" x14ac:dyDescent="0.35">
      <c r="B41" s="91" t="s">
        <v>107</v>
      </c>
      <c r="C41" s="92" t="s">
        <v>192</v>
      </c>
      <c r="D41" s="92"/>
      <c r="E41" s="93"/>
      <c r="F41" s="94" t="s">
        <v>199</v>
      </c>
      <c r="G41" s="93">
        <v>1</v>
      </c>
      <c r="H41" s="95">
        <v>0</v>
      </c>
      <c r="I41" s="95">
        <f>$H41*$G41</f>
        <v>0</v>
      </c>
    </row>
    <row r="42" spans="2:9" s="70" customFormat="1" ht="20" customHeight="1" x14ac:dyDescent="0.35">
      <c r="B42" s="96" t="s">
        <v>133</v>
      </c>
      <c r="C42" s="97"/>
      <c r="D42" s="97"/>
      <c r="E42" s="98"/>
      <c r="F42" s="99"/>
      <c r="G42" s="98"/>
      <c r="H42" s="100"/>
      <c r="I42" s="101"/>
    </row>
    <row r="43" spans="2:9" s="70" customFormat="1" ht="20" customHeight="1" x14ac:dyDescent="0.35">
      <c r="B43" s="87" t="s">
        <v>252</v>
      </c>
      <c r="C43" s="88"/>
      <c r="D43" s="88" t="s">
        <v>188</v>
      </c>
      <c r="E43" s="89">
        <v>24</v>
      </c>
      <c r="F43" s="87"/>
      <c r="G43" s="89"/>
      <c r="H43" s="90"/>
      <c r="I43" s="90">
        <f>SUM($I44:$I47)</f>
        <v>117900.5</v>
      </c>
    </row>
    <row r="44" spans="2:9" s="70" customFormat="1" ht="35" customHeight="1" x14ac:dyDescent="0.35">
      <c r="B44" s="91" t="s">
        <v>104</v>
      </c>
      <c r="C44" s="102" t="s">
        <v>253</v>
      </c>
      <c r="D44" s="92"/>
      <c r="E44" s="93"/>
      <c r="F44" s="94" t="s">
        <v>206</v>
      </c>
      <c r="G44" s="93">
        <v>1</v>
      </c>
      <c r="H44" s="103">
        <f>SUM(107433*0.5)+(110568*0.5)</f>
        <v>109000.5</v>
      </c>
      <c r="I44" s="95">
        <f>$H44*$G44</f>
        <v>109000.5</v>
      </c>
    </row>
    <row r="45" spans="2:9" s="70" customFormat="1" ht="35" customHeight="1" x14ac:dyDescent="0.35">
      <c r="B45" s="91" t="s">
        <v>105</v>
      </c>
      <c r="C45" s="92" t="s">
        <v>250</v>
      </c>
      <c r="D45" s="92"/>
      <c r="E45" s="93"/>
      <c r="F45" s="94" t="s">
        <v>197</v>
      </c>
      <c r="G45" s="93">
        <v>1</v>
      </c>
      <c r="H45" s="95">
        <v>4000</v>
      </c>
      <c r="I45" s="95">
        <f>$H45*$G45</f>
        <v>4000</v>
      </c>
    </row>
    <row r="46" spans="2:9" s="70" customFormat="1" ht="20" customHeight="1" x14ac:dyDescent="0.35">
      <c r="B46" s="91" t="s">
        <v>106</v>
      </c>
      <c r="C46" s="92" t="s">
        <v>191</v>
      </c>
      <c r="D46" s="92"/>
      <c r="E46" s="93"/>
      <c r="F46" s="94" t="s">
        <v>198</v>
      </c>
      <c r="G46" s="93">
        <v>24</v>
      </c>
      <c r="H46" s="95">
        <v>100</v>
      </c>
      <c r="I46" s="95">
        <f>$H46*$G46</f>
        <v>2400</v>
      </c>
    </row>
    <row r="47" spans="2:9" s="70" customFormat="1" ht="20" customHeight="1" x14ac:dyDescent="0.35">
      <c r="B47" s="91" t="s">
        <v>107</v>
      </c>
      <c r="C47" s="92" t="s">
        <v>205</v>
      </c>
      <c r="D47" s="92"/>
      <c r="E47" s="93"/>
      <c r="F47" s="94" t="s">
        <v>199</v>
      </c>
      <c r="G47" s="93">
        <v>1</v>
      </c>
      <c r="H47" s="95">
        <v>2500</v>
      </c>
      <c r="I47" s="95">
        <f>$H47*$G47</f>
        <v>2500</v>
      </c>
    </row>
    <row r="48" spans="2:9" s="70" customFormat="1" ht="20" customHeight="1" x14ac:dyDescent="0.35">
      <c r="B48" s="87" t="s">
        <v>121</v>
      </c>
      <c r="C48" s="88"/>
      <c r="D48" s="88" t="s">
        <v>195</v>
      </c>
      <c r="E48" s="89">
        <v>24</v>
      </c>
      <c r="F48" s="87"/>
      <c r="G48" s="89"/>
      <c r="H48" s="90"/>
      <c r="I48" s="90">
        <f>SUM($I49:$I52)</f>
        <v>83502.764999999999</v>
      </c>
    </row>
    <row r="49" spans="2:9" s="70" customFormat="1" ht="35" customHeight="1" x14ac:dyDescent="0.35">
      <c r="B49" s="91" t="s">
        <v>104</v>
      </c>
      <c r="C49" s="102" t="s">
        <v>256</v>
      </c>
      <c r="D49" s="92"/>
      <c r="E49" s="93"/>
      <c r="F49" s="94" t="s">
        <v>206</v>
      </c>
      <c r="G49" s="93">
        <v>1</v>
      </c>
      <c r="H49" s="95">
        <f>SUM(73503.81*0.5)+(75701.72*0.5)</f>
        <v>74602.764999999999</v>
      </c>
      <c r="I49" s="95">
        <f>$H49*$G49</f>
        <v>74602.764999999999</v>
      </c>
    </row>
    <row r="50" spans="2:9" s="70" customFormat="1" ht="35" customHeight="1" x14ac:dyDescent="0.35">
      <c r="B50" s="91" t="s">
        <v>105</v>
      </c>
      <c r="C50" s="92" t="s">
        <v>250</v>
      </c>
      <c r="D50" s="92"/>
      <c r="E50" s="93"/>
      <c r="F50" s="94" t="s">
        <v>197</v>
      </c>
      <c r="G50" s="93">
        <v>1</v>
      </c>
      <c r="H50" s="95">
        <v>4000</v>
      </c>
      <c r="I50" s="95">
        <f>$H50*$G50</f>
        <v>4000</v>
      </c>
    </row>
    <row r="51" spans="2:9" s="70" customFormat="1" ht="20" customHeight="1" x14ac:dyDescent="0.35">
      <c r="B51" s="91" t="s">
        <v>106</v>
      </c>
      <c r="C51" s="92" t="s">
        <v>191</v>
      </c>
      <c r="D51" s="92"/>
      <c r="E51" s="93"/>
      <c r="F51" s="94" t="s">
        <v>198</v>
      </c>
      <c r="G51" s="93">
        <v>24</v>
      </c>
      <c r="H51" s="95">
        <v>100</v>
      </c>
      <c r="I51" s="95">
        <f>$H51*$G51</f>
        <v>2400</v>
      </c>
    </row>
    <row r="52" spans="2:9" s="70" customFormat="1" ht="20" customHeight="1" x14ac:dyDescent="0.35">
      <c r="B52" s="91" t="s">
        <v>107</v>
      </c>
      <c r="C52" s="92" t="s">
        <v>205</v>
      </c>
      <c r="D52" s="92"/>
      <c r="E52" s="93"/>
      <c r="F52" s="94" t="s">
        <v>199</v>
      </c>
      <c r="G52" s="93">
        <v>1</v>
      </c>
      <c r="H52" s="95">
        <v>2500</v>
      </c>
      <c r="I52" s="95">
        <f>$H52*$G52</f>
        <v>2500</v>
      </c>
    </row>
    <row r="53" spans="2:9" s="70" customFormat="1" ht="20" customHeight="1" x14ac:dyDescent="0.35">
      <c r="B53" s="87" t="s">
        <v>122</v>
      </c>
      <c r="C53" s="88"/>
      <c r="D53" s="88"/>
      <c r="E53" s="89"/>
      <c r="F53" s="87"/>
      <c r="G53" s="89"/>
      <c r="H53" s="90"/>
      <c r="I53" s="90">
        <f>SUM($I54:$I57)</f>
        <v>0</v>
      </c>
    </row>
    <row r="54" spans="2:9" s="70" customFormat="1" ht="20" customHeight="1" x14ac:dyDescent="0.35">
      <c r="B54" s="91" t="s">
        <v>104</v>
      </c>
      <c r="C54" s="92"/>
      <c r="D54" s="92"/>
      <c r="E54" s="93"/>
      <c r="F54" s="94"/>
      <c r="G54" s="93"/>
      <c r="H54" s="95"/>
      <c r="I54" s="95">
        <f>$H54*$G54</f>
        <v>0</v>
      </c>
    </row>
    <row r="55" spans="2:9" s="70" customFormat="1" ht="20" customHeight="1" x14ac:dyDescent="0.35">
      <c r="B55" s="91" t="s">
        <v>105</v>
      </c>
      <c r="C55" s="92"/>
      <c r="D55" s="92"/>
      <c r="E55" s="93"/>
      <c r="F55" s="94"/>
      <c r="G55" s="93"/>
      <c r="H55" s="95"/>
      <c r="I55" s="95">
        <f>$H55*$G55</f>
        <v>0</v>
      </c>
    </row>
    <row r="56" spans="2:9" s="70" customFormat="1" ht="20" customHeight="1" x14ac:dyDescent="0.35">
      <c r="B56" s="91" t="s">
        <v>106</v>
      </c>
      <c r="C56" s="92"/>
      <c r="D56" s="92"/>
      <c r="E56" s="93"/>
      <c r="F56" s="94"/>
      <c r="G56" s="93"/>
      <c r="H56" s="95"/>
      <c r="I56" s="95">
        <f>$H56*$G56</f>
        <v>0</v>
      </c>
    </row>
    <row r="57" spans="2:9" s="70" customFormat="1" ht="20" customHeight="1" x14ac:dyDescent="0.35">
      <c r="B57" s="91" t="s">
        <v>107</v>
      </c>
      <c r="C57" s="92"/>
      <c r="D57" s="92"/>
      <c r="E57" s="93"/>
      <c r="F57" s="94"/>
      <c r="G57" s="93"/>
      <c r="H57" s="95"/>
      <c r="I57" s="95">
        <f>$H57*$G57</f>
        <v>0</v>
      </c>
    </row>
    <row r="58" spans="2:9" s="70" customFormat="1" ht="20" customHeight="1" x14ac:dyDescent="0.35">
      <c r="B58" s="96" t="s">
        <v>134</v>
      </c>
      <c r="C58" s="97"/>
      <c r="D58" s="97"/>
      <c r="E58" s="98"/>
      <c r="F58" s="99"/>
      <c r="G58" s="98"/>
      <c r="H58" s="100"/>
      <c r="I58" s="101"/>
    </row>
    <row r="59" spans="2:9" s="70" customFormat="1" ht="20" customHeight="1" x14ac:dyDescent="0.35">
      <c r="B59" s="87" t="s">
        <v>123</v>
      </c>
      <c r="C59" s="88"/>
      <c r="D59" s="88" t="s">
        <v>188</v>
      </c>
      <c r="E59" s="89">
        <v>36</v>
      </c>
      <c r="F59" s="87"/>
      <c r="G59" s="89"/>
      <c r="H59" s="90"/>
      <c r="I59" s="90">
        <f>SUM($I60:$I63)</f>
        <v>205481</v>
      </c>
    </row>
    <row r="60" spans="2:9" s="70" customFormat="1" ht="35" customHeight="1" x14ac:dyDescent="0.35">
      <c r="B60" s="91" t="s">
        <v>104</v>
      </c>
      <c r="C60" s="102" t="s">
        <v>254</v>
      </c>
      <c r="D60" s="92"/>
      <c r="E60" s="93"/>
      <c r="F60" s="94" t="s">
        <v>206</v>
      </c>
      <c r="G60" s="93">
        <v>1</v>
      </c>
      <c r="H60" s="95">
        <f>SUM(62913*2)+65555</f>
        <v>191381</v>
      </c>
      <c r="I60" s="95">
        <f>$H60*$G60</f>
        <v>191381</v>
      </c>
    </row>
    <row r="61" spans="2:9" s="70" customFormat="1" ht="35" customHeight="1" x14ac:dyDescent="0.35">
      <c r="B61" s="91" t="s">
        <v>105</v>
      </c>
      <c r="C61" s="92" t="s">
        <v>204</v>
      </c>
      <c r="D61" s="92"/>
      <c r="E61" s="93"/>
      <c r="F61" s="94" t="s">
        <v>197</v>
      </c>
      <c r="G61" s="93">
        <v>1</v>
      </c>
      <c r="H61" s="95">
        <v>8000</v>
      </c>
      <c r="I61" s="95">
        <f>$H61*$G61</f>
        <v>8000</v>
      </c>
    </row>
    <row r="62" spans="2:9" s="70" customFormat="1" ht="20" customHeight="1" x14ac:dyDescent="0.35">
      <c r="B62" s="91" t="s">
        <v>106</v>
      </c>
      <c r="C62" s="92" t="s">
        <v>191</v>
      </c>
      <c r="D62" s="92"/>
      <c r="E62" s="93"/>
      <c r="F62" s="94" t="s">
        <v>198</v>
      </c>
      <c r="G62" s="93">
        <v>36</v>
      </c>
      <c r="H62" s="95">
        <v>100</v>
      </c>
      <c r="I62" s="95">
        <f>$H62*$G62</f>
        <v>3600</v>
      </c>
    </row>
    <row r="63" spans="2:9" s="70" customFormat="1" ht="20" customHeight="1" x14ac:dyDescent="0.35">
      <c r="B63" s="91" t="s">
        <v>107</v>
      </c>
      <c r="C63" s="92" t="s">
        <v>205</v>
      </c>
      <c r="D63" s="92"/>
      <c r="E63" s="93"/>
      <c r="F63" s="94" t="s">
        <v>199</v>
      </c>
      <c r="G63" s="93">
        <v>1</v>
      </c>
      <c r="H63" s="95">
        <v>2500</v>
      </c>
      <c r="I63" s="95">
        <f>$H63*$G63</f>
        <v>2500</v>
      </c>
    </row>
    <row r="64" spans="2:9" s="70" customFormat="1" ht="20" customHeight="1" x14ac:dyDescent="0.35">
      <c r="B64" s="87" t="s">
        <v>124</v>
      </c>
      <c r="C64" s="88"/>
      <c r="D64" s="88" t="s">
        <v>201</v>
      </c>
      <c r="E64" s="89">
        <v>36</v>
      </c>
      <c r="F64" s="87"/>
      <c r="G64" s="89"/>
      <c r="H64" s="90"/>
      <c r="I64" s="90">
        <f>SUM($I65:$I68)</f>
        <v>205481</v>
      </c>
    </row>
    <row r="65" spans="2:9" s="70" customFormat="1" ht="35" customHeight="1" x14ac:dyDescent="0.35">
      <c r="B65" s="91" t="s">
        <v>104</v>
      </c>
      <c r="C65" s="102" t="s">
        <v>254</v>
      </c>
      <c r="D65" s="92"/>
      <c r="E65" s="93"/>
      <c r="F65" s="94" t="s">
        <v>206</v>
      </c>
      <c r="G65" s="93">
        <v>1</v>
      </c>
      <c r="H65" s="95">
        <f>SUM(62913*2)+65555</f>
        <v>191381</v>
      </c>
      <c r="I65" s="95">
        <f>$H65*$G65</f>
        <v>191381</v>
      </c>
    </row>
    <row r="66" spans="2:9" s="70" customFormat="1" ht="35" customHeight="1" x14ac:dyDescent="0.35">
      <c r="B66" s="91" t="s">
        <v>105</v>
      </c>
      <c r="C66" s="92" t="s">
        <v>204</v>
      </c>
      <c r="D66" s="92"/>
      <c r="E66" s="93"/>
      <c r="F66" s="94" t="s">
        <v>197</v>
      </c>
      <c r="G66" s="93">
        <v>1</v>
      </c>
      <c r="H66" s="95">
        <v>8000</v>
      </c>
      <c r="I66" s="95">
        <f>$H66*$G66</f>
        <v>8000</v>
      </c>
    </row>
    <row r="67" spans="2:9" s="70" customFormat="1" ht="20" customHeight="1" x14ac:dyDescent="0.35">
      <c r="B67" s="91" t="s">
        <v>106</v>
      </c>
      <c r="C67" s="92" t="s">
        <v>191</v>
      </c>
      <c r="D67" s="92"/>
      <c r="E67" s="93"/>
      <c r="F67" s="94" t="s">
        <v>198</v>
      </c>
      <c r="G67" s="93">
        <v>36</v>
      </c>
      <c r="H67" s="95">
        <v>100</v>
      </c>
      <c r="I67" s="95">
        <f>$H67*$G67</f>
        <v>3600</v>
      </c>
    </row>
    <row r="68" spans="2:9" s="70" customFormat="1" ht="20" customHeight="1" x14ac:dyDescent="0.35">
      <c r="B68" s="91" t="s">
        <v>107</v>
      </c>
      <c r="C68" s="92" t="s">
        <v>205</v>
      </c>
      <c r="D68" s="92"/>
      <c r="E68" s="93"/>
      <c r="F68" s="94" t="s">
        <v>199</v>
      </c>
      <c r="G68" s="93">
        <v>1</v>
      </c>
      <c r="H68" s="95">
        <v>2500</v>
      </c>
      <c r="I68" s="95">
        <f>$H68*$G68</f>
        <v>2500</v>
      </c>
    </row>
    <row r="69" spans="2:9" s="70" customFormat="1" ht="20" customHeight="1" x14ac:dyDescent="0.35">
      <c r="B69" s="87" t="s">
        <v>125</v>
      </c>
      <c r="C69" s="88"/>
      <c r="D69" s="88" t="s">
        <v>195</v>
      </c>
      <c r="E69" s="89">
        <v>36</v>
      </c>
      <c r="F69" s="87"/>
      <c r="G69" s="89"/>
      <c r="H69" s="90"/>
      <c r="I69" s="90">
        <f>SUM($I70:$I73)</f>
        <v>190065.37</v>
      </c>
    </row>
    <row r="70" spans="2:9" s="70" customFormat="1" ht="35" customHeight="1" x14ac:dyDescent="0.35">
      <c r="B70" s="91" t="s">
        <v>104</v>
      </c>
      <c r="C70" s="102" t="s">
        <v>257</v>
      </c>
      <c r="D70" s="92"/>
      <c r="E70" s="93"/>
      <c r="F70" s="94" t="s">
        <v>206</v>
      </c>
      <c r="G70" s="93">
        <v>1</v>
      </c>
      <c r="H70" s="95">
        <f>SUM(58076.48*2)+59812.41</f>
        <v>175965.37</v>
      </c>
      <c r="I70" s="95">
        <f>$H70*$G70</f>
        <v>175965.37</v>
      </c>
    </row>
    <row r="71" spans="2:9" s="70" customFormat="1" ht="35" customHeight="1" x14ac:dyDescent="0.35">
      <c r="B71" s="91" t="s">
        <v>105</v>
      </c>
      <c r="C71" s="92" t="s">
        <v>204</v>
      </c>
      <c r="D71" s="92"/>
      <c r="E71" s="93"/>
      <c r="F71" s="94" t="s">
        <v>197</v>
      </c>
      <c r="G71" s="93">
        <v>1</v>
      </c>
      <c r="H71" s="95">
        <v>8000</v>
      </c>
      <c r="I71" s="95">
        <f>$H71*$G71</f>
        <v>8000</v>
      </c>
    </row>
    <row r="72" spans="2:9" s="70" customFormat="1" ht="20" customHeight="1" x14ac:dyDescent="0.35">
      <c r="B72" s="91" t="s">
        <v>106</v>
      </c>
      <c r="C72" s="92" t="s">
        <v>191</v>
      </c>
      <c r="D72" s="92"/>
      <c r="E72" s="93"/>
      <c r="F72" s="94" t="s">
        <v>198</v>
      </c>
      <c r="G72" s="93">
        <v>36</v>
      </c>
      <c r="H72" s="95">
        <v>100</v>
      </c>
      <c r="I72" s="95">
        <f>$H72*$G72</f>
        <v>3600</v>
      </c>
    </row>
    <row r="73" spans="2:9" s="70" customFormat="1" ht="20" customHeight="1" x14ac:dyDescent="0.35">
      <c r="B73" s="91" t="s">
        <v>107</v>
      </c>
      <c r="C73" s="92" t="s">
        <v>205</v>
      </c>
      <c r="D73" s="92"/>
      <c r="E73" s="93"/>
      <c r="F73" s="94" t="s">
        <v>199</v>
      </c>
      <c r="G73" s="93">
        <v>1</v>
      </c>
      <c r="H73" s="95">
        <v>2500</v>
      </c>
      <c r="I73" s="95">
        <f>$H73*$G73</f>
        <v>2500</v>
      </c>
    </row>
    <row r="74" spans="2:9" s="70" customFormat="1" ht="20" customHeight="1" x14ac:dyDescent="0.35">
      <c r="B74" s="96" t="s">
        <v>135</v>
      </c>
      <c r="C74" s="97"/>
      <c r="D74" s="97"/>
      <c r="E74" s="98"/>
      <c r="F74" s="99"/>
      <c r="G74" s="98"/>
      <c r="H74" s="100"/>
      <c r="I74" s="101"/>
    </row>
    <row r="75" spans="2:9" s="70" customFormat="1" ht="20" customHeight="1" x14ac:dyDescent="0.35">
      <c r="B75" s="87" t="s">
        <v>126</v>
      </c>
      <c r="C75" s="88"/>
      <c r="D75" s="88" t="s">
        <v>201</v>
      </c>
      <c r="E75" s="89">
        <v>36</v>
      </c>
      <c r="F75" s="87"/>
      <c r="G75" s="89"/>
      <c r="H75" s="90"/>
      <c r="I75" s="90">
        <f>SUM($I76:$I79)</f>
        <v>158258</v>
      </c>
    </row>
    <row r="76" spans="2:9" s="70" customFormat="1" ht="35" customHeight="1" x14ac:dyDescent="0.35">
      <c r="B76" s="91" t="s">
        <v>104</v>
      </c>
      <c r="C76" s="102" t="s">
        <v>255</v>
      </c>
      <c r="D76" s="92"/>
      <c r="E76" s="93"/>
      <c r="F76" s="94" t="s">
        <v>206</v>
      </c>
      <c r="G76" s="93">
        <v>1</v>
      </c>
      <c r="H76" s="95">
        <f>SUM(50066*2)+51326</f>
        <v>151458</v>
      </c>
      <c r="I76" s="95">
        <f>$H76*$G76</f>
        <v>151458</v>
      </c>
    </row>
    <row r="77" spans="2:9" s="70" customFormat="1" ht="35" customHeight="1" x14ac:dyDescent="0.35">
      <c r="B77" s="91" t="s">
        <v>105</v>
      </c>
      <c r="C77" s="92" t="s">
        <v>207</v>
      </c>
      <c r="D77" s="92"/>
      <c r="E77" s="93"/>
      <c r="F77" s="94" t="s">
        <v>197</v>
      </c>
      <c r="G77" s="93">
        <v>1</v>
      </c>
      <c r="H77" s="95">
        <v>5000</v>
      </c>
      <c r="I77" s="95">
        <f>$H77*$G77</f>
        <v>5000</v>
      </c>
    </row>
    <row r="78" spans="2:9" s="70" customFormat="1" ht="20" customHeight="1" x14ac:dyDescent="0.35">
      <c r="B78" s="91" t="s">
        <v>106</v>
      </c>
      <c r="C78" s="92" t="s">
        <v>191</v>
      </c>
      <c r="D78" s="92"/>
      <c r="E78" s="93"/>
      <c r="F78" s="94" t="s">
        <v>198</v>
      </c>
      <c r="G78" s="93">
        <v>36</v>
      </c>
      <c r="H78" s="95">
        <v>50</v>
      </c>
      <c r="I78" s="95">
        <f>$H78*$G78</f>
        <v>1800</v>
      </c>
    </row>
    <row r="79" spans="2:9" s="70" customFormat="1" ht="20" customHeight="1" x14ac:dyDescent="0.35">
      <c r="B79" s="91" t="s">
        <v>107</v>
      </c>
      <c r="C79" s="92" t="s">
        <v>205</v>
      </c>
      <c r="D79" s="92"/>
      <c r="E79" s="93"/>
      <c r="F79" s="94" t="s">
        <v>199</v>
      </c>
      <c r="G79" s="93">
        <v>0</v>
      </c>
      <c r="H79" s="95">
        <v>0</v>
      </c>
      <c r="I79" s="95">
        <f>$H79*$G79</f>
        <v>0</v>
      </c>
    </row>
    <row r="80" spans="2:9" s="70" customFormat="1" ht="20" customHeight="1" x14ac:dyDescent="0.35">
      <c r="B80" s="87" t="s">
        <v>127</v>
      </c>
      <c r="C80" s="88"/>
      <c r="D80" s="88" t="s">
        <v>202</v>
      </c>
      <c r="E80" s="89">
        <v>36</v>
      </c>
      <c r="F80" s="87"/>
      <c r="G80" s="89"/>
      <c r="H80" s="90"/>
      <c r="I80" s="90">
        <f>SUM($I81:$I84)</f>
        <v>154290.60999999999</v>
      </c>
    </row>
    <row r="81" spans="2:9" s="70" customFormat="1" ht="35" customHeight="1" x14ac:dyDescent="0.35">
      <c r="B81" s="91" t="s">
        <v>104</v>
      </c>
      <c r="C81" s="102" t="s">
        <v>258</v>
      </c>
      <c r="D81" s="92"/>
      <c r="E81" s="93"/>
      <c r="F81" s="94" t="s">
        <v>206</v>
      </c>
      <c r="G81" s="93">
        <v>1</v>
      </c>
      <c r="H81" s="95">
        <f>SUM(48679.39*2)+50131.83</f>
        <v>147490.60999999999</v>
      </c>
      <c r="I81" s="95">
        <f>$H81*$G81</f>
        <v>147490.60999999999</v>
      </c>
    </row>
    <row r="82" spans="2:9" s="70" customFormat="1" ht="35" customHeight="1" x14ac:dyDescent="0.35">
      <c r="B82" s="91" t="s">
        <v>105</v>
      </c>
      <c r="C82" s="92" t="s">
        <v>207</v>
      </c>
      <c r="D82" s="92"/>
      <c r="E82" s="93"/>
      <c r="F82" s="94" t="s">
        <v>197</v>
      </c>
      <c r="G82" s="93">
        <v>1</v>
      </c>
      <c r="H82" s="95">
        <v>5000</v>
      </c>
      <c r="I82" s="95">
        <f>$H82*$G82</f>
        <v>5000</v>
      </c>
    </row>
    <row r="83" spans="2:9" s="70" customFormat="1" ht="20" customHeight="1" x14ac:dyDescent="0.35">
      <c r="B83" s="91" t="s">
        <v>106</v>
      </c>
      <c r="C83" s="92" t="s">
        <v>191</v>
      </c>
      <c r="D83" s="92"/>
      <c r="E83" s="93"/>
      <c r="F83" s="94" t="s">
        <v>198</v>
      </c>
      <c r="G83" s="93">
        <v>36</v>
      </c>
      <c r="H83" s="95">
        <v>50</v>
      </c>
      <c r="I83" s="95">
        <f>$H83*$G83</f>
        <v>1800</v>
      </c>
    </row>
    <row r="84" spans="2:9" s="70" customFormat="1" ht="20" customHeight="1" x14ac:dyDescent="0.35">
      <c r="B84" s="91" t="s">
        <v>107</v>
      </c>
      <c r="C84" s="92" t="s">
        <v>205</v>
      </c>
      <c r="D84" s="92"/>
      <c r="E84" s="93"/>
      <c r="F84" s="94" t="s">
        <v>199</v>
      </c>
      <c r="G84" s="93">
        <v>0</v>
      </c>
      <c r="H84" s="95">
        <v>0</v>
      </c>
      <c r="I84" s="95">
        <f>$H84*$G84</f>
        <v>0</v>
      </c>
    </row>
    <row r="85" spans="2:9" s="70" customFormat="1" ht="20" customHeight="1" x14ac:dyDescent="0.35">
      <c r="B85" s="87" t="s">
        <v>128</v>
      </c>
      <c r="C85" s="88"/>
      <c r="D85" s="88"/>
      <c r="E85" s="89"/>
      <c r="F85" s="87"/>
      <c r="G85" s="89"/>
      <c r="H85" s="90"/>
      <c r="I85" s="90">
        <f>SUM($I86:$I89)</f>
        <v>0</v>
      </c>
    </row>
    <row r="86" spans="2:9" s="70" customFormat="1" ht="20" customHeight="1" x14ac:dyDescent="0.35">
      <c r="B86" s="91" t="s">
        <v>104</v>
      </c>
      <c r="C86" s="92"/>
      <c r="D86" s="92"/>
      <c r="E86" s="93"/>
      <c r="F86" s="94"/>
      <c r="G86" s="93"/>
      <c r="H86" s="95"/>
      <c r="I86" s="95">
        <f>$H86*$G86</f>
        <v>0</v>
      </c>
    </row>
    <row r="87" spans="2:9" s="70" customFormat="1" ht="20" customHeight="1" x14ac:dyDescent="0.35">
      <c r="B87" s="91" t="s">
        <v>105</v>
      </c>
      <c r="C87" s="92"/>
      <c r="D87" s="92"/>
      <c r="E87" s="93"/>
      <c r="F87" s="94"/>
      <c r="G87" s="93"/>
      <c r="H87" s="95"/>
      <c r="I87" s="95">
        <f>$H87*$G87</f>
        <v>0</v>
      </c>
    </row>
    <row r="88" spans="2:9" s="70" customFormat="1" ht="20" customHeight="1" x14ac:dyDescent="0.35">
      <c r="B88" s="91" t="s">
        <v>106</v>
      </c>
      <c r="C88" s="92"/>
      <c r="D88" s="92"/>
      <c r="E88" s="93"/>
      <c r="F88" s="94"/>
      <c r="G88" s="93"/>
      <c r="H88" s="95"/>
      <c r="I88" s="95">
        <f>$H88*$G88</f>
        <v>0</v>
      </c>
    </row>
    <row r="89" spans="2:9" s="70" customFormat="1" ht="20" customHeight="1" x14ac:dyDescent="0.35">
      <c r="B89" s="91" t="s">
        <v>107</v>
      </c>
      <c r="C89" s="92"/>
      <c r="D89" s="92"/>
      <c r="E89" s="93"/>
      <c r="F89" s="94"/>
      <c r="G89" s="93"/>
      <c r="H89" s="95"/>
      <c r="I89" s="95">
        <f>$H89*$G89</f>
        <v>0</v>
      </c>
    </row>
    <row r="90" spans="2:9" s="70" customFormat="1" ht="20" customHeight="1" x14ac:dyDescent="0.35">
      <c r="B90" s="96" t="s">
        <v>136</v>
      </c>
      <c r="C90" s="97"/>
      <c r="D90" s="97"/>
      <c r="E90" s="98"/>
      <c r="F90" s="99"/>
      <c r="G90" s="98"/>
      <c r="H90" s="100"/>
      <c r="I90" s="101"/>
    </row>
    <row r="91" spans="2:9" s="70" customFormat="1" ht="20" customHeight="1" x14ac:dyDescent="0.35">
      <c r="B91" s="87" t="s">
        <v>129</v>
      </c>
      <c r="C91" s="88"/>
      <c r="D91" s="88" t="s">
        <v>188</v>
      </c>
      <c r="E91" s="89">
        <v>36</v>
      </c>
      <c r="F91" s="87"/>
      <c r="G91" s="89"/>
      <c r="H91" s="90"/>
      <c r="I91" s="90">
        <f>SUM($I92:$I94)</f>
        <v>248980</v>
      </c>
    </row>
    <row r="92" spans="2:9" s="70" customFormat="1" ht="35" customHeight="1" x14ac:dyDescent="0.35">
      <c r="B92" s="91" t="s">
        <v>104</v>
      </c>
      <c r="C92" s="92" t="s">
        <v>208</v>
      </c>
      <c r="D92" s="92"/>
      <c r="E92" s="93"/>
      <c r="F92" s="94" t="s">
        <v>206</v>
      </c>
      <c r="G92" s="93">
        <v>1</v>
      </c>
      <c r="H92" s="95">
        <f>SUM(80000*3)</f>
        <v>240000</v>
      </c>
      <c r="I92" s="95">
        <f>$H92*$G92</f>
        <v>240000</v>
      </c>
    </row>
    <row r="93" spans="2:9" s="70" customFormat="1" ht="20" customHeight="1" x14ac:dyDescent="0.35">
      <c r="B93" s="91" t="s">
        <v>106</v>
      </c>
      <c r="C93" s="92" t="s">
        <v>191</v>
      </c>
      <c r="D93" s="92"/>
      <c r="E93" s="93"/>
      <c r="F93" s="94" t="s">
        <v>198</v>
      </c>
      <c r="G93" s="93">
        <v>36</v>
      </c>
      <c r="H93" s="95">
        <v>180</v>
      </c>
      <c r="I93" s="95">
        <f>$H93*$G93</f>
        <v>6480</v>
      </c>
    </row>
    <row r="94" spans="2:9" s="70" customFormat="1" ht="20" customHeight="1" x14ac:dyDescent="0.35">
      <c r="B94" s="91" t="s">
        <v>107</v>
      </c>
      <c r="C94" s="92" t="s">
        <v>205</v>
      </c>
      <c r="D94" s="92"/>
      <c r="E94" s="93"/>
      <c r="F94" s="94" t="s">
        <v>199</v>
      </c>
      <c r="G94" s="93">
        <v>1</v>
      </c>
      <c r="H94" s="95">
        <v>2500</v>
      </c>
      <c r="I94" s="95">
        <f>$H94*$G94</f>
        <v>2500</v>
      </c>
    </row>
    <row r="95" spans="2:9" s="70" customFormat="1" ht="20" customHeight="1" x14ac:dyDescent="0.35">
      <c r="B95" s="87" t="s">
        <v>130</v>
      </c>
      <c r="C95" s="88"/>
      <c r="D95" s="88" t="s">
        <v>188</v>
      </c>
      <c r="E95" s="89">
        <v>24</v>
      </c>
      <c r="F95" s="87"/>
      <c r="G95" s="89"/>
      <c r="H95" s="90"/>
      <c r="I95" s="90">
        <f>SUM($I96:$I98)</f>
        <v>39900</v>
      </c>
    </row>
    <row r="96" spans="2:9" s="70" customFormat="1" ht="20" customHeight="1" x14ac:dyDescent="0.35">
      <c r="B96" s="91" t="s">
        <v>104</v>
      </c>
      <c r="C96" s="92" t="s">
        <v>209</v>
      </c>
      <c r="D96" s="92"/>
      <c r="E96" s="93"/>
      <c r="F96" s="94" t="s">
        <v>206</v>
      </c>
      <c r="G96" s="93">
        <v>1</v>
      </c>
      <c r="H96" s="104">
        <v>35000</v>
      </c>
      <c r="I96" s="95">
        <f>$H96*$G96</f>
        <v>35000</v>
      </c>
    </row>
    <row r="97" spans="2:9" s="70" customFormat="1" ht="20" customHeight="1" x14ac:dyDescent="0.35">
      <c r="B97" s="91" t="s">
        <v>106</v>
      </c>
      <c r="C97" s="92" t="s">
        <v>191</v>
      </c>
      <c r="D97" s="92"/>
      <c r="E97" s="93"/>
      <c r="F97" s="94" t="s">
        <v>198</v>
      </c>
      <c r="G97" s="93">
        <v>24</v>
      </c>
      <c r="H97" s="95">
        <v>100</v>
      </c>
      <c r="I97" s="95">
        <f>$H97*$G97</f>
        <v>2400</v>
      </c>
    </row>
    <row r="98" spans="2:9" s="70" customFormat="1" ht="20" customHeight="1" x14ac:dyDescent="0.35">
      <c r="B98" s="91" t="s">
        <v>107</v>
      </c>
      <c r="C98" s="92" t="s">
        <v>205</v>
      </c>
      <c r="D98" s="92"/>
      <c r="E98" s="93"/>
      <c r="F98" s="94" t="s">
        <v>199</v>
      </c>
      <c r="G98" s="93">
        <v>1</v>
      </c>
      <c r="H98" s="95">
        <v>2500</v>
      </c>
      <c r="I98" s="95">
        <f>$H98*$G98</f>
        <v>2500</v>
      </c>
    </row>
    <row r="99" spans="2:9" s="70" customFormat="1" ht="20" customHeight="1" x14ac:dyDescent="0.35">
      <c r="B99" s="87" t="s">
        <v>131</v>
      </c>
      <c r="C99" s="88"/>
      <c r="D99" s="88"/>
      <c r="E99" s="89"/>
      <c r="F99" s="87"/>
      <c r="G99" s="89"/>
      <c r="H99" s="90"/>
      <c r="I99" s="90">
        <f>SUM($I100:$I102)</f>
        <v>0</v>
      </c>
    </row>
    <row r="100" spans="2:9" s="70" customFormat="1" ht="20" customHeight="1" x14ac:dyDescent="0.35">
      <c r="B100" s="91" t="s">
        <v>104</v>
      </c>
      <c r="C100" s="92"/>
      <c r="D100" s="92"/>
      <c r="E100" s="93"/>
      <c r="F100" s="94"/>
      <c r="G100" s="93"/>
      <c r="H100" s="95"/>
      <c r="I100" s="95">
        <f>$H100*$G100</f>
        <v>0</v>
      </c>
    </row>
    <row r="101" spans="2:9" s="70" customFormat="1" ht="20" customHeight="1" x14ac:dyDescent="0.35">
      <c r="B101" s="91" t="s">
        <v>106</v>
      </c>
      <c r="C101" s="92"/>
      <c r="D101" s="92"/>
      <c r="E101" s="93"/>
      <c r="F101" s="94"/>
      <c r="G101" s="93"/>
      <c r="H101" s="95"/>
      <c r="I101" s="95">
        <f>$H101*$G101</f>
        <v>0</v>
      </c>
    </row>
    <row r="102" spans="2:9" s="70" customFormat="1" ht="20" customHeight="1" x14ac:dyDescent="0.35">
      <c r="B102" s="91" t="s">
        <v>107</v>
      </c>
      <c r="C102" s="92"/>
      <c r="D102" s="92"/>
      <c r="E102" s="93"/>
      <c r="F102" s="94"/>
      <c r="G102" s="93"/>
      <c r="H102" s="95"/>
      <c r="I102" s="95">
        <f>$H102*$G102</f>
        <v>0</v>
      </c>
    </row>
    <row r="103" spans="2:9" s="70" customFormat="1" ht="20" customHeight="1" x14ac:dyDescent="0.35">
      <c r="B103" s="96" t="s">
        <v>137</v>
      </c>
      <c r="C103" s="97"/>
      <c r="D103" s="97"/>
      <c r="E103" s="98"/>
      <c r="F103" s="99"/>
      <c r="G103" s="98"/>
      <c r="H103" s="100"/>
      <c r="I103" s="101"/>
    </row>
    <row r="104" spans="2:9" s="70" customFormat="1" ht="20" customHeight="1" x14ac:dyDescent="0.35">
      <c r="B104" s="87" t="s">
        <v>139</v>
      </c>
      <c r="C104" s="88"/>
      <c r="D104" s="88" t="s">
        <v>195</v>
      </c>
      <c r="E104" s="89">
        <v>12</v>
      </c>
      <c r="F104" s="87"/>
      <c r="G104" s="89"/>
      <c r="H104" s="90"/>
      <c r="I104" s="90">
        <f>SUM($I105:$I107)</f>
        <v>38100</v>
      </c>
    </row>
    <row r="105" spans="2:9" s="70" customFormat="1" ht="20" customHeight="1" x14ac:dyDescent="0.35">
      <c r="B105" s="91" t="s">
        <v>104</v>
      </c>
      <c r="C105" s="92" t="s">
        <v>209</v>
      </c>
      <c r="D105" s="92"/>
      <c r="E105" s="93"/>
      <c r="F105" s="94" t="s">
        <v>206</v>
      </c>
      <c r="G105" s="93">
        <v>1</v>
      </c>
      <c r="H105" s="95">
        <v>35000</v>
      </c>
      <c r="I105" s="95">
        <f>$H105*$G105</f>
        <v>35000</v>
      </c>
    </row>
    <row r="106" spans="2:9" s="70" customFormat="1" ht="20" customHeight="1" x14ac:dyDescent="0.35">
      <c r="B106" s="91" t="s">
        <v>106</v>
      </c>
      <c r="C106" s="92" t="s">
        <v>191</v>
      </c>
      <c r="D106" s="92"/>
      <c r="E106" s="93"/>
      <c r="F106" s="94" t="s">
        <v>198</v>
      </c>
      <c r="G106" s="93">
        <v>12</v>
      </c>
      <c r="H106" s="95">
        <v>50</v>
      </c>
      <c r="I106" s="95">
        <f>$H106*$G106</f>
        <v>600</v>
      </c>
    </row>
    <row r="107" spans="2:9" s="70" customFormat="1" ht="20" customHeight="1" x14ac:dyDescent="0.35">
      <c r="B107" s="91" t="s">
        <v>107</v>
      </c>
      <c r="C107" s="92" t="s">
        <v>205</v>
      </c>
      <c r="D107" s="92"/>
      <c r="E107" s="93"/>
      <c r="F107" s="94" t="s">
        <v>199</v>
      </c>
      <c r="G107" s="93">
        <v>1</v>
      </c>
      <c r="H107" s="95">
        <v>2500</v>
      </c>
      <c r="I107" s="95">
        <f>$H107*$G107</f>
        <v>2500</v>
      </c>
    </row>
    <row r="108" spans="2:9" s="70" customFormat="1" ht="20" customHeight="1" x14ac:dyDescent="0.35">
      <c r="B108" s="87" t="s">
        <v>140</v>
      </c>
      <c r="C108" s="88"/>
      <c r="D108" s="88"/>
      <c r="E108" s="89"/>
      <c r="F108" s="87"/>
      <c r="G108" s="89"/>
      <c r="H108" s="90"/>
      <c r="I108" s="90">
        <f>SUM($I109:$I111)</f>
        <v>0</v>
      </c>
    </row>
    <row r="109" spans="2:9" s="70" customFormat="1" ht="20" customHeight="1" x14ac:dyDescent="0.35">
      <c r="B109" s="91" t="s">
        <v>104</v>
      </c>
      <c r="C109" s="92"/>
      <c r="D109" s="92"/>
      <c r="E109" s="93"/>
      <c r="F109" s="94"/>
      <c r="G109" s="93"/>
      <c r="H109" s="95"/>
      <c r="I109" s="95">
        <f>$H109*$G109</f>
        <v>0</v>
      </c>
    </row>
    <row r="110" spans="2:9" s="70" customFormat="1" ht="20" customHeight="1" x14ac:dyDescent="0.35">
      <c r="B110" s="91" t="s">
        <v>106</v>
      </c>
      <c r="C110" s="92"/>
      <c r="D110" s="92"/>
      <c r="E110" s="93"/>
      <c r="F110" s="94"/>
      <c r="G110" s="93"/>
      <c r="H110" s="95"/>
      <c r="I110" s="95">
        <f>$H110*$G110</f>
        <v>0</v>
      </c>
    </row>
    <row r="111" spans="2:9" s="70" customFormat="1" ht="20" customHeight="1" x14ac:dyDescent="0.35">
      <c r="B111" s="91" t="s">
        <v>107</v>
      </c>
      <c r="C111" s="92"/>
      <c r="D111" s="92"/>
      <c r="E111" s="93"/>
      <c r="F111" s="94"/>
      <c r="G111" s="93"/>
      <c r="H111" s="95"/>
      <c r="I111" s="95">
        <f>$H111*$G111</f>
        <v>0</v>
      </c>
    </row>
    <row r="112" spans="2:9" s="70" customFormat="1" ht="20" customHeight="1" x14ac:dyDescent="0.35">
      <c r="B112" s="96" t="s">
        <v>138</v>
      </c>
      <c r="C112" s="97"/>
      <c r="D112" s="97"/>
      <c r="E112" s="98"/>
      <c r="F112" s="99"/>
      <c r="G112" s="98"/>
      <c r="H112" s="100"/>
      <c r="I112" s="101"/>
    </row>
    <row r="113" spans="2:9" s="111" customFormat="1" ht="20" customHeight="1" x14ac:dyDescent="0.35">
      <c r="B113" s="105" t="s">
        <v>176</v>
      </c>
      <c r="C113" s="106"/>
      <c r="D113" s="106"/>
      <c r="E113" s="107"/>
      <c r="F113" s="108"/>
      <c r="G113" s="107"/>
      <c r="H113" s="109"/>
      <c r="I113" s="110">
        <f>SUM(I11+I16+I21+I26+I31+I37+I43+I48+I53+I59+I64+I69+I75+I80+I85+I91+I95+I99+I104+I108)</f>
        <v>1624759.2450000001</v>
      </c>
    </row>
    <row r="114" spans="2:9" s="70" customFormat="1" ht="20" customHeight="1" x14ac:dyDescent="0.35">
      <c r="B114" s="82" t="s">
        <v>156</v>
      </c>
      <c r="C114" s="83" t="s">
        <v>96</v>
      </c>
      <c r="D114" s="83" t="s">
        <v>97</v>
      </c>
      <c r="E114" s="84" t="s">
        <v>98</v>
      </c>
      <c r="F114" s="82" t="s">
        <v>102</v>
      </c>
      <c r="G114" s="84" t="s">
        <v>99</v>
      </c>
      <c r="H114" s="85" t="s">
        <v>100</v>
      </c>
      <c r="I114" s="85" t="s">
        <v>101</v>
      </c>
    </row>
    <row r="115" spans="2:9" s="70" customFormat="1" ht="20" customHeight="1" x14ac:dyDescent="0.35">
      <c r="B115" s="91" t="s">
        <v>141</v>
      </c>
      <c r="C115" s="92" t="s">
        <v>212</v>
      </c>
      <c r="D115" s="75" t="s">
        <v>188</v>
      </c>
      <c r="E115" s="93"/>
      <c r="F115" s="94" t="s">
        <v>213</v>
      </c>
      <c r="G115" s="112">
        <v>0.25</v>
      </c>
      <c r="H115" s="113">
        <f>SUM(H12+H38+H44+H60+H92+H96)</f>
        <v>598181.5</v>
      </c>
      <c r="I115" s="113">
        <f>SUM($H115*$G115)</f>
        <v>149545.375</v>
      </c>
    </row>
    <row r="116" spans="2:9" s="70" customFormat="1" ht="20" customHeight="1" x14ac:dyDescent="0.35">
      <c r="B116" s="91" t="s">
        <v>142</v>
      </c>
      <c r="C116" s="92" t="s">
        <v>212</v>
      </c>
      <c r="D116" s="75" t="s">
        <v>201</v>
      </c>
      <c r="E116" s="93"/>
      <c r="F116" s="94" t="s">
        <v>213</v>
      </c>
      <c r="G116" s="112">
        <v>0.25</v>
      </c>
      <c r="H116" s="113">
        <f>SUM(I22+I65+I76)</f>
        <v>378839</v>
      </c>
      <c r="I116" s="113">
        <f>SUM($H116*$G116)</f>
        <v>94709.75</v>
      </c>
    </row>
    <row r="117" spans="2:9" s="70" customFormat="1" ht="20" customHeight="1" x14ac:dyDescent="0.35">
      <c r="B117" s="91" t="s">
        <v>210</v>
      </c>
      <c r="C117" s="92" t="s">
        <v>212</v>
      </c>
      <c r="D117" s="75" t="s">
        <v>195</v>
      </c>
      <c r="E117" s="93"/>
      <c r="F117" s="94" t="s">
        <v>213</v>
      </c>
      <c r="G117" s="112">
        <v>0.25</v>
      </c>
      <c r="H117" s="113">
        <f>SUM(I17+I49+I70+I105)</f>
        <v>303568.13500000001</v>
      </c>
      <c r="I117" s="113">
        <f>SUM($H117*$G117)</f>
        <v>75892.033750000002</v>
      </c>
    </row>
    <row r="118" spans="2:9" s="70" customFormat="1" ht="20" customHeight="1" x14ac:dyDescent="0.35">
      <c r="B118" s="91" t="s">
        <v>211</v>
      </c>
      <c r="C118" s="92" t="s">
        <v>212</v>
      </c>
      <c r="D118" s="75" t="s">
        <v>202</v>
      </c>
      <c r="E118" s="93"/>
      <c r="F118" s="94" t="s">
        <v>213</v>
      </c>
      <c r="G118" s="112">
        <v>0.25</v>
      </c>
      <c r="H118" s="113">
        <f>SUM(I27+I81)</f>
        <v>183490.61</v>
      </c>
      <c r="I118" s="113">
        <f>SUM($H118*$G118)</f>
        <v>45872.652499999997</v>
      </c>
    </row>
    <row r="119" spans="2:9" s="111" customFormat="1" ht="20" customHeight="1" x14ac:dyDescent="0.35">
      <c r="B119" s="105" t="s">
        <v>177</v>
      </c>
      <c r="C119" s="106"/>
      <c r="D119" s="106"/>
      <c r="E119" s="107"/>
      <c r="F119" s="108"/>
      <c r="G119" s="107"/>
      <c r="H119" s="109"/>
      <c r="I119" s="110">
        <f>SUM(I115:I118)</f>
        <v>366019.81125000003</v>
      </c>
    </row>
    <row r="120" spans="2:9" s="70" customFormat="1" ht="20" customHeight="1" x14ac:dyDescent="0.35">
      <c r="B120" s="82" t="s">
        <v>222</v>
      </c>
      <c r="C120" s="83" t="s">
        <v>96</v>
      </c>
      <c r="D120" s="83" t="s">
        <v>146</v>
      </c>
      <c r="E120" s="84" t="s">
        <v>98</v>
      </c>
      <c r="F120" s="82" t="s">
        <v>102</v>
      </c>
      <c r="G120" s="84" t="s">
        <v>99</v>
      </c>
      <c r="H120" s="85" t="s">
        <v>100</v>
      </c>
      <c r="I120" s="85" t="s">
        <v>101</v>
      </c>
    </row>
    <row r="121" spans="2:9" s="70" customFormat="1" ht="20" customHeight="1" x14ac:dyDescent="0.35">
      <c r="B121" s="87" t="s">
        <v>155</v>
      </c>
      <c r="C121" s="88"/>
      <c r="D121" s="88" t="s">
        <v>217</v>
      </c>
      <c r="E121" s="89">
        <v>36</v>
      </c>
      <c r="F121" s="87"/>
      <c r="G121" s="89"/>
      <c r="H121" s="90"/>
      <c r="I121" s="90">
        <f>SUM($I122:$I125)</f>
        <v>90000</v>
      </c>
    </row>
    <row r="122" spans="2:9" s="70" customFormat="1" ht="20" customHeight="1" x14ac:dyDescent="0.35">
      <c r="B122" s="91" t="s">
        <v>106</v>
      </c>
      <c r="C122" s="92"/>
      <c r="D122" s="92"/>
      <c r="E122" s="93"/>
      <c r="F122" s="94" t="s">
        <v>197</v>
      </c>
      <c r="G122" s="93">
        <v>1</v>
      </c>
      <c r="H122" s="95">
        <v>15000</v>
      </c>
      <c r="I122" s="95">
        <f>$H122*$G122</f>
        <v>15000</v>
      </c>
    </row>
    <row r="123" spans="2:9" s="70" customFormat="1" ht="20" customHeight="1" x14ac:dyDescent="0.35">
      <c r="B123" s="91" t="s">
        <v>144</v>
      </c>
      <c r="C123" s="92" t="s">
        <v>219</v>
      </c>
      <c r="D123" s="92"/>
      <c r="E123" s="93"/>
      <c r="F123" s="94" t="s">
        <v>197</v>
      </c>
      <c r="G123" s="93">
        <v>3</v>
      </c>
      <c r="H123" s="95">
        <v>15000</v>
      </c>
      <c r="I123" s="95">
        <f>$H123*$G123</f>
        <v>45000</v>
      </c>
    </row>
    <row r="124" spans="2:9" s="70" customFormat="1" ht="20" customHeight="1" x14ac:dyDescent="0.35">
      <c r="B124" s="91" t="s">
        <v>216</v>
      </c>
      <c r="C124" s="92" t="s">
        <v>215</v>
      </c>
      <c r="D124" s="92"/>
      <c r="E124" s="93"/>
      <c r="F124" s="94" t="s">
        <v>199</v>
      </c>
      <c r="G124" s="93">
        <v>3</v>
      </c>
      <c r="H124" s="95">
        <v>5000</v>
      </c>
      <c r="I124" s="95">
        <f>$H124*$G124</f>
        <v>15000</v>
      </c>
    </row>
    <row r="125" spans="2:9" s="70" customFormat="1" ht="20" customHeight="1" x14ac:dyDescent="0.35">
      <c r="B125" s="91" t="s">
        <v>145</v>
      </c>
      <c r="C125" s="92" t="s">
        <v>214</v>
      </c>
      <c r="D125" s="92"/>
      <c r="E125" s="93"/>
      <c r="F125" s="94" t="s">
        <v>199</v>
      </c>
      <c r="G125" s="93">
        <v>3</v>
      </c>
      <c r="H125" s="95">
        <v>5000</v>
      </c>
      <c r="I125" s="95">
        <f>$H125*$G125</f>
        <v>15000</v>
      </c>
    </row>
    <row r="126" spans="2:9" s="70" customFormat="1" ht="20" customHeight="1" x14ac:dyDescent="0.35">
      <c r="B126" s="96" t="s">
        <v>147</v>
      </c>
      <c r="C126" s="97"/>
      <c r="D126" s="97"/>
      <c r="E126" s="98"/>
      <c r="F126" s="99"/>
      <c r="G126" s="98"/>
      <c r="H126" s="100"/>
      <c r="I126" s="101"/>
    </row>
    <row r="127" spans="2:9" s="111" customFormat="1" ht="20" customHeight="1" x14ac:dyDescent="0.35">
      <c r="B127" s="105" t="s">
        <v>178</v>
      </c>
      <c r="C127" s="106"/>
      <c r="D127" s="106"/>
      <c r="E127" s="107"/>
      <c r="F127" s="108"/>
      <c r="G127" s="107"/>
      <c r="H127" s="109"/>
      <c r="I127" s="110">
        <f>I121</f>
        <v>90000</v>
      </c>
    </row>
    <row r="128" spans="2:9" s="70" customFormat="1" ht="20" customHeight="1" x14ac:dyDescent="0.35">
      <c r="B128" s="82" t="s">
        <v>221</v>
      </c>
      <c r="C128" s="83" t="s">
        <v>96</v>
      </c>
      <c r="D128" s="83" t="s">
        <v>149</v>
      </c>
      <c r="E128" s="84" t="s">
        <v>98</v>
      </c>
      <c r="F128" s="82" t="s">
        <v>102</v>
      </c>
      <c r="G128" s="84" t="s">
        <v>99</v>
      </c>
      <c r="H128" s="85" t="s">
        <v>100</v>
      </c>
      <c r="I128" s="85" t="s">
        <v>101</v>
      </c>
    </row>
    <row r="129" spans="2:9" s="70" customFormat="1" ht="20" customHeight="1" x14ac:dyDescent="0.35">
      <c r="B129" s="87" t="s">
        <v>154</v>
      </c>
      <c r="C129" s="88"/>
      <c r="D129" s="88" t="s">
        <v>218</v>
      </c>
      <c r="E129" s="89">
        <v>36</v>
      </c>
      <c r="F129" s="87"/>
      <c r="G129" s="89"/>
      <c r="H129" s="90"/>
      <c r="I129" s="90">
        <f>SUM($I130:$I132)</f>
        <v>40000</v>
      </c>
    </row>
    <row r="130" spans="2:9" s="70" customFormat="1" ht="20" customHeight="1" x14ac:dyDescent="0.35">
      <c r="B130" s="91" t="s">
        <v>106</v>
      </c>
      <c r="C130" s="92"/>
      <c r="D130" s="92"/>
      <c r="E130" s="93"/>
      <c r="F130" s="94" t="s">
        <v>197</v>
      </c>
      <c r="G130" s="93">
        <v>1</v>
      </c>
      <c r="H130" s="95">
        <v>10000</v>
      </c>
      <c r="I130" s="95">
        <f>$H130*$G130</f>
        <v>10000</v>
      </c>
    </row>
    <row r="131" spans="2:9" s="70" customFormat="1" ht="20" customHeight="1" x14ac:dyDescent="0.35">
      <c r="B131" s="91" t="s">
        <v>144</v>
      </c>
      <c r="C131" s="92" t="s">
        <v>219</v>
      </c>
      <c r="D131" s="92"/>
      <c r="E131" s="93"/>
      <c r="F131" s="94" t="s">
        <v>197</v>
      </c>
      <c r="G131" s="93">
        <v>3</v>
      </c>
      <c r="H131" s="95">
        <v>5000</v>
      </c>
      <c r="I131" s="95">
        <f>$H131*$G131</f>
        <v>15000</v>
      </c>
    </row>
    <row r="132" spans="2:9" s="70" customFormat="1" ht="20" customHeight="1" x14ac:dyDescent="0.35">
      <c r="B132" s="91" t="s">
        <v>145</v>
      </c>
      <c r="C132" s="92" t="s">
        <v>214</v>
      </c>
      <c r="D132" s="92"/>
      <c r="E132" s="93"/>
      <c r="F132" s="94" t="s">
        <v>199</v>
      </c>
      <c r="G132" s="93">
        <v>3</v>
      </c>
      <c r="H132" s="95">
        <v>5000</v>
      </c>
      <c r="I132" s="95">
        <f>$H132*$G132</f>
        <v>15000</v>
      </c>
    </row>
    <row r="133" spans="2:9" s="70" customFormat="1" ht="20" customHeight="1" x14ac:dyDescent="0.35">
      <c r="B133" s="96" t="s">
        <v>148</v>
      </c>
      <c r="C133" s="97"/>
      <c r="D133" s="97"/>
      <c r="E133" s="98"/>
      <c r="F133" s="99"/>
      <c r="G133" s="98"/>
      <c r="H133" s="100"/>
      <c r="I133" s="101"/>
    </row>
    <row r="134" spans="2:9" s="111" customFormat="1" ht="20" customHeight="1" x14ac:dyDescent="0.35">
      <c r="B134" s="105" t="s">
        <v>179</v>
      </c>
      <c r="C134" s="106"/>
      <c r="D134" s="106"/>
      <c r="E134" s="107"/>
      <c r="F134" s="108"/>
      <c r="G134" s="107"/>
      <c r="H134" s="109"/>
      <c r="I134" s="110">
        <f>I129</f>
        <v>40000</v>
      </c>
    </row>
    <row r="135" spans="2:9" s="70" customFormat="1" ht="20" customHeight="1" x14ac:dyDescent="0.35">
      <c r="B135" s="82" t="s">
        <v>220</v>
      </c>
      <c r="C135" s="83" t="s">
        <v>96</v>
      </c>
      <c r="D135" s="83" t="s">
        <v>97</v>
      </c>
      <c r="E135" s="84" t="s">
        <v>98</v>
      </c>
      <c r="F135" s="82" t="s">
        <v>102</v>
      </c>
      <c r="G135" s="84" t="s">
        <v>99</v>
      </c>
      <c r="H135" s="85" t="s">
        <v>100</v>
      </c>
      <c r="I135" s="85" t="s">
        <v>101</v>
      </c>
    </row>
    <row r="136" spans="2:9" s="70" customFormat="1" ht="20" customHeight="1" x14ac:dyDescent="0.35">
      <c r="B136" s="87" t="s">
        <v>150</v>
      </c>
      <c r="C136" s="88"/>
      <c r="D136" s="88" t="s">
        <v>188</v>
      </c>
      <c r="E136" s="89">
        <v>36</v>
      </c>
      <c r="F136" s="87"/>
      <c r="G136" s="89"/>
      <c r="H136" s="90"/>
      <c r="I136" s="90">
        <f>SUM($I137:$I142)</f>
        <v>125800</v>
      </c>
    </row>
    <row r="137" spans="2:9" s="70" customFormat="1" ht="20" customHeight="1" x14ac:dyDescent="0.35">
      <c r="B137" s="91" t="s">
        <v>151</v>
      </c>
      <c r="C137" s="92" t="s">
        <v>223</v>
      </c>
      <c r="D137" s="92"/>
      <c r="E137" s="93"/>
      <c r="F137" s="94" t="s">
        <v>224</v>
      </c>
      <c r="G137" s="93">
        <v>4</v>
      </c>
      <c r="H137" s="95">
        <v>19000</v>
      </c>
      <c r="I137" s="95">
        <f t="shared" ref="I137:I142" si="0">$H137*$G137</f>
        <v>76000</v>
      </c>
    </row>
    <row r="138" spans="2:9" s="70" customFormat="1" ht="20" customHeight="1" x14ac:dyDescent="0.35">
      <c r="B138" s="91" t="s">
        <v>105</v>
      </c>
      <c r="C138" s="92"/>
      <c r="D138" s="92"/>
      <c r="E138" s="93"/>
      <c r="F138" s="94" t="s">
        <v>198</v>
      </c>
      <c r="G138" s="93">
        <v>36</v>
      </c>
      <c r="H138" s="95">
        <v>300</v>
      </c>
      <c r="I138" s="95">
        <f t="shared" si="0"/>
        <v>10800</v>
      </c>
    </row>
    <row r="139" spans="2:9" s="70" customFormat="1" ht="20" customHeight="1" x14ac:dyDescent="0.35">
      <c r="B139" s="91" t="s">
        <v>152</v>
      </c>
      <c r="C139" s="92"/>
      <c r="D139" s="92"/>
      <c r="E139" s="93"/>
      <c r="F139" s="94" t="s">
        <v>199</v>
      </c>
      <c r="G139" s="93">
        <v>4</v>
      </c>
      <c r="H139" s="95">
        <v>7500</v>
      </c>
      <c r="I139" s="95">
        <f t="shared" si="0"/>
        <v>30000</v>
      </c>
    </row>
    <row r="140" spans="2:9" s="70" customFormat="1" ht="20" customHeight="1" x14ac:dyDescent="0.35">
      <c r="B140" s="91" t="s">
        <v>106</v>
      </c>
      <c r="C140" s="92"/>
      <c r="D140" s="92"/>
      <c r="E140" s="93"/>
      <c r="F140" s="94" t="s">
        <v>199</v>
      </c>
      <c r="G140" s="93">
        <v>1</v>
      </c>
      <c r="H140" s="95">
        <v>1500</v>
      </c>
      <c r="I140" s="95">
        <f t="shared" si="0"/>
        <v>1500</v>
      </c>
    </row>
    <row r="141" spans="2:9" s="70" customFormat="1" ht="20" customHeight="1" x14ac:dyDescent="0.35">
      <c r="B141" s="91" t="s">
        <v>107</v>
      </c>
      <c r="C141" s="92"/>
      <c r="D141" s="92"/>
      <c r="E141" s="93"/>
      <c r="F141" s="94" t="s">
        <v>199</v>
      </c>
      <c r="G141" s="93">
        <v>1</v>
      </c>
      <c r="H141" s="95">
        <v>2500</v>
      </c>
      <c r="I141" s="95">
        <f t="shared" si="0"/>
        <v>2500</v>
      </c>
    </row>
    <row r="142" spans="2:9" s="70" customFormat="1" ht="20" customHeight="1" x14ac:dyDescent="0.35">
      <c r="B142" s="91" t="s">
        <v>153</v>
      </c>
      <c r="C142" s="92"/>
      <c r="D142" s="92"/>
      <c r="E142" s="93"/>
      <c r="F142" s="94" t="s">
        <v>199</v>
      </c>
      <c r="G142" s="93">
        <v>1</v>
      </c>
      <c r="H142" s="95">
        <v>5000</v>
      </c>
      <c r="I142" s="95">
        <f t="shared" si="0"/>
        <v>5000</v>
      </c>
    </row>
    <row r="143" spans="2:9" s="70" customFormat="1" ht="20" customHeight="1" x14ac:dyDescent="0.35">
      <c r="B143" s="87" t="s">
        <v>157</v>
      </c>
      <c r="C143" s="88"/>
      <c r="D143" s="88" t="s">
        <v>201</v>
      </c>
      <c r="E143" s="89">
        <v>36</v>
      </c>
      <c r="F143" s="87"/>
      <c r="G143" s="89"/>
      <c r="H143" s="90"/>
      <c r="I143" s="90">
        <f>SUM($I144:$I149)</f>
        <v>125800</v>
      </c>
    </row>
    <row r="144" spans="2:9" s="70" customFormat="1" ht="20" customHeight="1" x14ac:dyDescent="0.35">
      <c r="B144" s="91" t="s">
        <v>151</v>
      </c>
      <c r="C144" s="92" t="s">
        <v>223</v>
      </c>
      <c r="D144" s="92"/>
      <c r="E144" s="93"/>
      <c r="F144" s="94" t="s">
        <v>224</v>
      </c>
      <c r="G144" s="93">
        <v>4</v>
      </c>
      <c r="H144" s="95">
        <v>19000</v>
      </c>
      <c r="I144" s="95">
        <f t="shared" ref="I144:I149" si="1">$H144*$G144</f>
        <v>76000</v>
      </c>
    </row>
    <row r="145" spans="2:9" s="70" customFormat="1" ht="20" customHeight="1" x14ac:dyDescent="0.35">
      <c r="B145" s="91" t="s">
        <v>105</v>
      </c>
      <c r="C145" s="92"/>
      <c r="D145" s="92"/>
      <c r="E145" s="93"/>
      <c r="F145" s="94" t="s">
        <v>198</v>
      </c>
      <c r="G145" s="93">
        <v>36</v>
      </c>
      <c r="H145" s="95">
        <v>300</v>
      </c>
      <c r="I145" s="95">
        <f t="shared" si="1"/>
        <v>10800</v>
      </c>
    </row>
    <row r="146" spans="2:9" s="70" customFormat="1" ht="20" customHeight="1" x14ac:dyDescent="0.35">
      <c r="B146" s="91" t="s">
        <v>152</v>
      </c>
      <c r="C146" s="92"/>
      <c r="D146" s="92"/>
      <c r="E146" s="93"/>
      <c r="F146" s="94" t="s">
        <v>199</v>
      </c>
      <c r="G146" s="93">
        <v>4</v>
      </c>
      <c r="H146" s="95">
        <v>7500</v>
      </c>
      <c r="I146" s="95">
        <f t="shared" si="1"/>
        <v>30000</v>
      </c>
    </row>
    <row r="147" spans="2:9" s="70" customFormat="1" ht="20" customHeight="1" x14ac:dyDescent="0.35">
      <c r="B147" s="91" t="s">
        <v>106</v>
      </c>
      <c r="C147" s="92"/>
      <c r="D147" s="92"/>
      <c r="E147" s="93"/>
      <c r="F147" s="94" t="s">
        <v>199</v>
      </c>
      <c r="G147" s="93">
        <v>1</v>
      </c>
      <c r="H147" s="95">
        <v>1500</v>
      </c>
      <c r="I147" s="95">
        <f t="shared" si="1"/>
        <v>1500</v>
      </c>
    </row>
    <row r="148" spans="2:9" s="70" customFormat="1" ht="20" customHeight="1" x14ac:dyDescent="0.35">
      <c r="B148" s="91" t="s">
        <v>107</v>
      </c>
      <c r="C148" s="92"/>
      <c r="D148" s="92"/>
      <c r="E148" s="93"/>
      <c r="F148" s="94" t="s">
        <v>199</v>
      </c>
      <c r="G148" s="93">
        <v>1</v>
      </c>
      <c r="H148" s="95">
        <v>2500</v>
      </c>
      <c r="I148" s="95">
        <f t="shared" si="1"/>
        <v>2500</v>
      </c>
    </row>
    <row r="149" spans="2:9" s="70" customFormat="1" ht="20" customHeight="1" x14ac:dyDescent="0.35">
      <c r="B149" s="91" t="s">
        <v>153</v>
      </c>
      <c r="C149" s="92"/>
      <c r="D149" s="92"/>
      <c r="E149" s="93"/>
      <c r="F149" s="94" t="s">
        <v>199</v>
      </c>
      <c r="G149" s="93">
        <v>1</v>
      </c>
      <c r="H149" s="95">
        <v>5000</v>
      </c>
      <c r="I149" s="95">
        <f t="shared" si="1"/>
        <v>5000</v>
      </c>
    </row>
    <row r="150" spans="2:9" s="70" customFormat="1" ht="20" customHeight="1" x14ac:dyDescent="0.35">
      <c r="B150" s="87" t="s">
        <v>158</v>
      </c>
      <c r="C150" s="88"/>
      <c r="D150" s="88" t="s">
        <v>195</v>
      </c>
      <c r="E150" s="89">
        <v>36</v>
      </c>
      <c r="F150" s="87"/>
      <c r="G150" s="89"/>
      <c r="H150" s="90"/>
      <c r="I150" s="90">
        <f>SUM($I151:$I156)</f>
        <v>125800</v>
      </c>
    </row>
    <row r="151" spans="2:9" s="70" customFormat="1" ht="20" customHeight="1" x14ac:dyDescent="0.35">
      <c r="B151" s="91" t="s">
        <v>151</v>
      </c>
      <c r="C151" s="92" t="s">
        <v>223</v>
      </c>
      <c r="D151" s="92"/>
      <c r="E151" s="93"/>
      <c r="F151" s="94" t="s">
        <v>224</v>
      </c>
      <c r="G151" s="93">
        <v>4</v>
      </c>
      <c r="H151" s="95">
        <v>19000</v>
      </c>
      <c r="I151" s="95">
        <f t="shared" ref="I151:I156" si="2">$H151*$G151</f>
        <v>76000</v>
      </c>
    </row>
    <row r="152" spans="2:9" s="70" customFormat="1" ht="20" customHeight="1" x14ac:dyDescent="0.35">
      <c r="B152" s="91" t="s">
        <v>105</v>
      </c>
      <c r="C152" s="92"/>
      <c r="D152" s="92"/>
      <c r="E152" s="93"/>
      <c r="F152" s="94" t="s">
        <v>198</v>
      </c>
      <c r="G152" s="93">
        <v>36</v>
      </c>
      <c r="H152" s="95">
        <v>300</v>
      </c>
      <c r="I152" s="95">
        <f t="shared" si="2"/>
        <v>10800</v>
      </c>
    </row>
    <row r="153" spans="2:9" s="70" customFormat="1" ht="20" customHeight="1" x14ac:dyDescent="0.35">
      <c r="B153" s="91" t="s">
        <v>152</v>
      </c>
      <c r="C153" s="92"/>
      <c r="D153" s="92"/>
      <c r="E153" s="93"/>
      <c r="F153" s="94" t="s">
        <v>199</v>
      </c>
      <c r="G153" s="93">
        <v>4</v>
      </c>
      <c r="H153" s="95">
        <v>7500</v>
      </c>
      <c r="I153" s="95">
        <f t="shared" si="2"/>
        <v>30000</v>
      </c>
    </row>
    <row r="154" spans="2:9" s="70" customFormat="1" ht="20" customHeight="1" x14ac:dyDescent="0.35">
      <c r="B154" s="91" t="s">
        <v>106</v>
      </c>
      <c r="C154" s="92"/>
      <c r="D154" s="92"/>
      <c r="E154" s="93"/>
      <c r="F154" s="94" t="s">
        <v>199</v>
      </c>
      <c r="G154" s="93">
        <v>1</v>
      </c>
      <c r="H154" s="95">
        <v>1500</v>
      </c>
      <c r="I154" s="95">
        <f t="shared" si="2"/>
        <v>1500</v>
      </c>
    </row>
    <row r="155" spans="2:9" s="70" customFormat="1" ht="20" customHeight="1" x14ac:dyDescent="0.35">
      <c r="B155" s="91" t="s">
        <v>107</v>
      </c>
      <c r="C155" s="92"/>
      <c r="D155" s="92"/>
      <c r="E155" s="93"/>
      <c r="F155" s="94" t="s">
        <v>199</v>
      </c>
      <c r="G155" s="93">
        <v>1</v>
      </c>
      <c r="H155" s="95">
        <v>2500</v>
      </c>
      <c r="I155" s="95">
        <f t="shared" si="2"/>
        <v>2500</v>
      </c>
    </row>
    <row r="156" spans="2:9" s="70" customFormat="1" ht="20" customHeight="1" x14ac:dyDescent="0.35">
      <c r="B156" s="91" t="s">
        <v>153</v>
      </c>
      <c r="C156" s="92"/>
      <c r="D156" s="92"/>
      <c r="E156" s="93"/>
      <c r="F156" s="94" t="s">
        <v>199</v>
      </c>
      <c r="G156" s="93">
        <v>1</v>
      </c>
      <c r="H156" s="95">
        <v>5000</v>
      </c>
      <c r="I156" s="95">
        <f t="shared" si="2"/>
        <v>5000</v>
      </c>
    </row>
    <row r="157" spans="2:9" s="70" customFormat="1" ht="20" customHeight="1" x14ac:dyDescent="0.35">
      <c r="B157" s="87" t="s">
        <v>159</v>
      </c>
      <c r="C157" s="88"/>
      <c r="D157" s="88" t="s">
        <v>202</v>
      </c>
      <c r="E157" s="89">
        <v>36</v>
      </c>
      <c r="F157" s="87"/>
      <c r="G157" s="89"/>
      <c r="H157" s="90"/>
      <c r="I157" s="90">
        <f>SUM($I158:$I163)</f>
        <v>125800</v>
      </c>
    </row>
    <row r="158" spans="2:9" s="70" customFormat="1" ht="20" customHeight="1" x14ac:dyDescent="0.35">
      <c r="B158" s="91" t="s">
        <v>151</v>
      </c>
      <c r="C158" s="92" t="s">
        <v>223</v>
      </c>
      <c r="D158" s="92"/>
      <c r="E158" s="93"/>
      <c r="F158" s="94" t="s">
        <v>224</v>
      </c>
      <c r="G158" s="93">
        <v>4</v>
      </c>
      <c r="H158" s="95">
        <v>19000</v>
      </c>
      <c r="I158" s="95">
        <f t="shared" ref="I158:I163" si="3">$H158*$G158</f>
        <v>76000</v>
      </c>
    </row>
    <row r="159" spans="2:9" s="70" customFormat="1" ht="20" customHeight="1" x14ac:dyDescent="0.35">
      <c r="B159" s="91" t="s">
        <v>105</v>
      </c>
      <c r="C159" s="92"/>
      <c r="D159" s="92"/>
      <c r="E159" s="93"/>
      <c r="F159" s="94" t="s">
        <v>198</v>
      </c>
      <c r="G159" s="93">
        <v>36</v>
      </c>
      <c r="H159" s="95">
        <v>300</v>
      </c>
      <c r="I159" s="95">
        <f t="shared" si="3"/>
        <v>10800</v>
      </c>
    </row>
    <row r="160" spans="2:9" s="70" customFormat="1" ht="20" customHeight="1" x14ac:dyDescent="0.35">
      <c r="B160" s="91" t="s">
        <v>152</v>
      </c>
      <c r="C160" s="92"/>
      <c r="D160" s="92"/>
      <c r="E160" s="93"/>
      <c r="F160" s="94" t="s">
        <v>199</v>
      </c>
      <c r="G160" s="93">
        <v>4</v>
      </c>
      <c r="H160" s="95">
        <v>7500</v>
      </c>
      <c r="I160" s="95">
        <f t="shared" si="3"/>
        <v>30000</v>
      </c>
    </row>
    <row r="161" spans="2:9" s="70" customFormat="1" ht="20" customHeight="1" x14ac:dyDescent="0.35">
      <c r="B161" s="91" t="s">
        <v>106</v>
      </c>
      <c r="C161" s="92"/>
      <c r="D161" s="92"/>
      <c r="E161" s="93"/>
      <c r="F161" s="94" t="s">
        <v>199</v>
      </c>
      <c r="G161" s="93">
        <v>1</v>
      </c>
      <c r="H161" s="95">
        <v>1500</v>
      </c>
      <c r="I161" s="95">
        <f t="shared" si="3"/>
        <v>1500</v>
      </c>
    </row>
    <row r="162" spans="2:9" s="70" customFormat="1" ht="20" customHeight="1" x14ac:dyDescent="0.35">
      <c r="B162" s="91" t="s">
        <v>107</v>
      </c>
      <c r="C162" s="92"/>
      <c r="D162" s="92"/>
      <c r="E162" s="93"/>
      <c r="F162" s="94" t="s">
        <v>199</v>
      </c>
      <c r="G162" s="93">
        <v>1</v>
      </c>
      <c r="H162" s="95">
        <v>2500</v>
      </c>
      <c r="I162" s="95">
        <f t="shared" si="3"/>
        <v>2500</v>
      </c>
    </row>
    <row r="163" spans="2:9" s="70" customFormat="1" ht="20" customHeight="1" x14ac:dyDescent="0.35">
      <c r="B163" s="91" t="s">
        <v>153</v>
      </c>
      <c r="C163" s="92"/>
      <c r="D163" s="92"/>
      <c r="E163" s="93"/>
      <c r="F163" s="94" t="s">
        <v>199</v>
      </c>
      <c r="G163" s="93">
        <v>1</v>
      </c>
      <c r="H163" s="95">
        <v>5000</v>
      </c>
      <c r="I163" s="95">
        <f t="shared" si="3"/>
        <v>5000</v>
      </c>
    </row>
    <row r="164" spans="2:9" s="70" customFormat="1" ht="20" customHeight="1" x14ac:dyDescent="0.35">
      <c r="B164" s="87" t="s">
        <v>160</v>
      </c>
      <c r="C164" s="88"/>
      <c r="D164" s="88"/>
      <c r="E164" s="89"/>
      <c r="F164" s="87"/>
      <c r="G164" s="89"/>
      <c r="H164" s="90"/>
      <c r="I164" s="90">
        <f>SUM($I165:$I170)</f>
        <v>0</v>
      </c>
    </row>
    <row r="165" spans="2:9" s="70" customFormat="1" ht="20" customHeight="1" x14ac:dyDescent="0.35">
      <c r="B165" s="91" t="s">
        <v>151</v>
      </c>
      <c r="C165" s="92"/>
      <c r="D165" s="92"/>
      <c r="E165" s="93"/>
      <c r="F165" s="94"/>
      <c r="G165" s="93"/>
      <c r="H165" s="95"/>
      <c r="I165" s="95">
        <f t="shared" ref="I165:I170" si="4">$H165*$G165</f>
        <v>0</v>
      </c>
    </row>
    <row r="166" spans="2:9" s="70" customFormat="1" ht="20" customHeight="1" x14ac:dyDescent="0.35">
      <c r="B166" s="91" t="s">
        <v>105</v>
      </c>
      <c r="C166" s="92"/>
      <c r="D166" s="92"/>
      <c r="E166" s="93"/>
      <c r="F166" s="94"/>
      <c r="G166" s="93"/>
      <c r="H166" s="95"/>
      <c r="I166" s="95">
        <f t="shared" si="4"/>
        <v>0</v>
      </c>
    </row>
    <row r="167" spans="2:9" s="70" customFormat="1" ht="20" customHeight="1" x14ac:dyDescent="0.35">
      <c r="B167" s="91" t="s">
        <v>152</v>
      </c>
      <c r="C167" s="92"/>
      <c r="D167" s="92"/>
      <c r="E167" s="93"/>
      <c r="F167" s="94"/>
      <c r="G167" s="93"/>
      <c r="H167" s="95"/>
      <c r="I167" s="95">
        <f t="shared" si="4"/>
        <v>0</v>
      </c>
    </row>
    <row r="168" spans="2:9" s="70" customFormat="1" ht="20" customHeight="1" x14ac:dyDescent="0.35">
      <c r="B168" s="91" t="s">
        <v>106</v>
      </c>
      <c r="C168" s="92"/>
      <c r="D168" s="92"/>
      <c r="E168" s="93"/>
      <c r="F168" s="94"/>
      <c r="G168" s="93"/>
      <c r="H168" s="95"/>
      <c r="I168" s="95">
        <f t="shared" si="4"/>
        <v>0</v>
      </c>
    </row>
    <row r="169" spans="2:9" s="70" customFormat="1" ht="20" customHeight="1" x14ac:dyDescent="0.35">
      <c r="B169" s="91" t="s">
        <v>107</v>
      </c>
      <c r="C169" s="92"/>
      <c r="D169" s="92"/>
      <c r="E169" s="93"/>
      <c r="F169" s="94"/>
      <c r="G169" s="93"/>
      <c r="H169" s="95"/>
      <c r="I169" s="95">
        <f t="shared" si="4"/>
        <v>0</v>
      </c>
    </row>
    <row r="170" spans="2:9" s="70" customFormat="1" ht="20" customHeight="1" x14ac:dyDescent="0.35">
      <c r="B170" s="91" t="s">
        <v>153</v>
      </c>
      <c r="C170" s="92"/>
      <c r="D170" s="92"/>
      <c r="E170" s="93"/>
      <c r="F170" s="94"/>
      <c r="G170" s="93"/>
      <c r="H170" s="95"/>
      <c r="I170" s="95">
        <f t="shared" si="4"/>
        <v>0</v>
      </c>
    </row>
    <row r="171" spans="2:9" s="70" customFormat="1" ht="20" customHeight="1" x14ac:dyDescent="0.35">
      <c r="B171" s="96" t="s">
        <v>161</v>
      </c>
      <c r="C171" s="97"/>
      <c r="D171" s="97"/>
      <c r="E171" s="98"/>
      <c r="F171" s="99"/>
      <c r="G171" s="98"/>
      <c r="H171" s="100"/>
      <c r="I171" s="101"/>
    </row>
    <row r="172" spans="2:9" s="111" customFormat="1" ht="20" customHeight="1" x14ac:dyDescent="0.35">
      <c r="B172" s="105" t="s">
        <v>180</v>
      </c>
      <c r="C172" s="106"/>
      <c r="D172" s="106"/>
      <c r="E172" s="107"/>
      <c r="F172" s="108"/>
      <c r="G172" s="107"/>
      <c r="H172" s="109"/>
      <c r="I172" s="110">
        <f>SUM(I136+I143+I150+I157+I164)</f>
        <v>503200</v>
      </c>
    </row>
    <row r="173" spans="2:9" s="70" customFormat="1" ht="20" customHeight="1" x14ac:dyDescent="0.35">
      <c r="B173" s="82" t="s">
        <v>225</v>
      </c>
      <c r="C173" s="83" t="s">
        <v>96</v>
      </c>
      <c r="D173" s="83" t="s">
        <v>97</v>
      </c>
      <c r="E173" s="84" t="s">
        <v>98</v>
      </c>
      <c r="F173" s="82" t="s">
        <v>102</v>
      </c>
      <c r="G173" s="84" t="s">
        <v>99</v>
      </c>
      <c r="H173" s="85" t="s">
        <v>100</v>
      </c>
      <c r="I173" s="85" t="s">
        <v>101</v>
      </c>
    </row>
    <row r="174" spans="2:9" s="70" customFormat="1" ht="20" customHeight="1" x14ac:dyDescent="0.35">
      <c r="B174" s="87" t="s">
        <v>162</v>
      </c>
      <c r="C174" s="88"/>
      <c r="D174" s="88" t="s">
        <v>188</v>
      </c>
      <c r="E174" s="89">
        <v>12</v>
      </c>
      <c r="F174" s="87"/>
      <c r="G174" s="89"/>
      <c r="H174" s="90"/>
      <c r="I174" s="90">
        <f>SUM($I175:$I180)</f>
        <v>36900</v>
      </c>
    </row>
    <row r="175" spans="2:9" s="70" customFormat="1" ht="20" customHeight="1" x14ac:dyDescent="0.35">
      <c r="B175" s="91" t="s">
        <v>151</v>
      </c>
      <c r="C175" s="92" t="s">
        <v>223</v>
      </c>
      <c r="D175" s="92"/>
      <c r="E175" s="93"/>
      <c r="F175" s="94" t="s">
        <v>224</v>
      </c>
      <c r="G175" s="93">
        <v>1</v>
      </c>
      <c r="H175" s="95">
        <v>19000</v>
      </c>
      <c r="I175" s="95">
        <f t="shared" ref="I175:I180" si="5">$H175*$G175</f>
        <v>19000</v>
      </c>
    </row>
    <row r="176" spans="2:9" s="70" customFormat="1" ht="20" customHeight="1" x14ac:dyDescent="0.35">
      <c r="B176" s="91" t="s">
        <v>105</v>
      </c>
      <c r="C176" s="92"/>
      <c r="D176" s="92"/>
      <c r="E176" s="93"/>
      <c r="F176" s="94" t="s">
        <v>198</v>
      </c>
      <c r="G176" s="93">
        <v>12</v>
      </c>
      <c r="H176" s="95">
        <v>200</v>
      </c>
      <c r="I176" s="95">
        <f t="shared" si="5"/>
        <v>2400</v>
      </c>
    </row>
    <row r="177" spans="2:9" s="70" customFormat="1" ht="20" customHeight="1" x14ac:dyDescent="0.35">
      <c r="B177" s="91" t="s">
        <v>152</v>
      </c>
      <c r="C177" s="92"/>
      <c r="D177" s="92"/>
      <c r="E177" s="93"/>
      <c r="F177" s="94" t="s">
        <v>199</v>
      </c>
      <c r="G177" s="93">
        <v>1</v>
      </c>
      <c r="H177" s="95">
        <v>7500</v>
      </c>
      <c r="I177" s="95">
        <f t="shared" si="5"/>
        <v>7500</v>
      </c>
    </row>
    <row r="178" spans="2:9" s="70" customFormat="1" ht="20" customHeight="1" x14ac:dyDescent="0.35">
      <c r="B178" s="91" t="s">
        <v>106</v>
      </c>
      <c r="C178" s="92"/>
      <c r="D178" s="92"/>
      <c r="E178" s="93"/>
      <c r="F178" s="94" t="s">
        <v>199</v>
      </c>
      <c r="G178" s="93">
        <v>1</v>
      </c>
      <c r="H178" s="95">
        <v>500</v>
      </c>
      <c r="I178" s="95">
        <f t="shared" si="5"/>
        <v>500</v>
      </c>
    </row>
    <row r="179" spans="2:9" s="70" customFormat="1" ht="20" customHeight="1" x14ac:dyDescent="0.35">
      <c r="B179" s="91" t="s">
        <v>107</v>
      </c>
      <c r="C179" s="92"/>
      <c r="D179" s="92"/>
      <c r="E179" s="93"/>
      <c r="F179" s="94" t="s">
        <v>199</v>
      </c>
      <c r="G179" s="93">
        <v>1</v>
      </c>
      <c r="H179" s="95">
        <v>2500</v>
      </c>
      <c r="I179" s="95">
        <f t="shared" si="5"/>
        <v>2500</v>
      </c>
    </row>
    <row r="180" spans="2:9" s="70" customFormat="1" ht="20" customHeight="1" x14ac:dyDescent="0.35">
      <c r="B180" s="91" t="s">
        <v>153</v>
      </c>
      <c r="C180" s="92"/>
      <c r="D180" s="92"/>
      <c r="E180" s="93"/>
      <c r="F180" s="94" t="s">
        <v>199</v>
      </c>
      <c r="G180" s="93">
        <v>1</v>
      </c>
      <c r="H180" s="95">
        <v>5000</v>
      </c>
      <c r="I180" s="95">
        <f t="shared" si="5"/>
        <v>5000</v>
      </c>
    </row>
    <row r="181" spans="2:9" s="70" customFormat="1" ht="20" customHeight="1" x14ac:dyDescent="0.35">
      <c r="B181" s="87" t="s">
        <v>163</v>
      </c>
      <c r="C181" s="88"/>
      <c r="D181" s="88" t="s">
        <v>195</v>
      </c>
      <c r="E181" s="89">
        <v>12</v>
      </c>
      <c r="F181" s="87"/>
      <c r="G181" s="89"/>
      <c r="H181" s="90"/>
      <c r="I181" s="90">
        <f>SUM($I182:$I187)</f>
        <v>36900</v>
      </c>
    </row>
    <row r="182" spans="2:9" s="70" customFormat="1" ht="20" customHeight="1" x14ac:dyDescent="0.35">
      <c r="B182" s="91" t="s">
        <v>151</v>
      </c>
      <c r="C182" s="92" t="s">
        <v>223</v>
      </c>
      <c r="D182" s="92"/>
      <c r="E182" s="93"/>
      <c r="F182" s="94" t="s">
        <v>224</v>
      </c>
      <c r="G182" s="93">
        <v>1</v>
      </c>
      <c r="H182" s="95">
        <v>19000</v>
      </c>
      <c r="I182" s="95">
        <f t="shared" ref="I182:I187" si="6">$H182*$G182</f>
        <v>19000</v>
      </c>
    </row>
    <row r="183" spans="2:9" s="70" customFormat="1" ht="20" customHeight="1" x14ac:dyDescent="0.35">
      <c r="B183" s="91" t="s">
        <v>105</v>
      </c>
      <c r="C183" s="92"/>
      <c r="D183" s="92"/>
      <c r="E183" s="93"/>
      <c r="F183" s="94" t="s">
        <v>198</v>
      </c>
      <c r="G183" s="93">
        <v>12</v>
      </c>
      <c r="H183" s="95">
        <v>200</v>
      </c>
      <c r="I183" s="95">
        <f t="shared" si="6"/>
        <v>2400</v>
      </c>
    </row>
    <row r="184" spans="2:9" s="70" customFormat="1" ht="20" customHeight="1" x14ac:dyDescent="0.35">
      <c r="B184" s="91" t="s">
        <v>152</v>
      </c>
      <c r="C184" s="92"/>
      <c r="D184" s="92"/>
      <c r="E184" s="93"/>
      <c r="F184" s="94" t="s">
        <v>199</v>
      </c>
      <c r="G184" s="93">
        <v>1</v>
      </c>
      <c r="H184" s="95">
        <v>7500</v>
      </c>
      <c r="I184" s="95">
        <f t="shared" si="6"/>
        <v>7500</v>
      </c>
    </row>
    <row r="185" spans="2:9" s="70" customFormat="1" ht="20" customHeight="1" x14ac:dyDescent="0.35">
      <c r="B185" s="91" t="s">
        <v>106</v>
      </c>
      <c r="C185" s="92"/>
      <c r="D185" s="92"/>
      <c r="E185" s="93"/>
      <c r="F185" s="94" t="s">
        <v>199</v>
      </c>
      <c r="G185" s="93">
        <v>1</v>
      </c>
      <c r="H185" s="95">
        <v>500</v>
      </c>
      <c r="I185" s="95">
        <f t="shared" si="6"/>
        <v>500</v>
      </c>
    </row>
    <row r="186" spans="2:9" s="70" customFormat="1" ht="20" customHeight="1" x14ac:dyDescent="0.35">
      <c r="B186" s="91" t="s">
        <v>107</v>
      </c>
      <c r="C186" s="92"/>
      <c r="D186" s="92"/>
      <c r="E186" s="93"/>
      <c r="F186" s="94" t="s">
        <v>199</v>
      </c>
      <c r="G186" s="93">
        <v>1</v>
      </c>
      <c r="H186" s="95">
        <v>2500</v>
      </c>
      <c r="I186" s="95">
        <f t="shared" si="6"/>
        <v>2500</v>
      </c>
    </row>
    <row r="187" spans="2:9" s="70" customFormat="1" ht="20" customHeight="1" x14ac:dyDescent="0.35">
      <c r="B187" s="91" t="s">
        <v>153</v>
      </c>
      <c r="C187" s="92"/>
      <c r="D187" s="92"/>
      <c r="E187" s="93"/>
      <c r="F187" s="94" t="s">
        <v>199</v>
      </c>
      <c r="G187" s="93">
        <v>1</v>
      </c>
      <c r="H187" s="95">
        <v>5000</v>
      </c>
      <c r="I187" s="95">
        <f t="shared" si="6"/>
        <v>5000</v>
      </c>
    </row>
    <row r="188" spans="2:9" s="70" customFormat="1" ht="20" customHeight="1" x14ac:dyDescent="0.35">
      <c r="B188" s="96" t="s">
        <v>164</v>
      </c>
      <c r="C188" s="97"/>
      <c r="D188" s="97"/>
      <c r="E188" s="98"/>
      <c r="F188" s="99"/>
      <c r="G188" s="98"/>
      <c r="H188" s="100"/>
      <c r="I188" s="101"/>
    </row>
    <row r="189" spans="2:9" s="111" customFormat="1" ht="20" customHeight="1" x14ac:dyDescent="0.35">
      <c r="B189" s="105" t="s">
        <v>181</v>
      </c>
      <c r="C189" s="106"/>
      <c r="D189" s="106"/>
      <c r="E189" s="107"/>
      <c r="F189" s="108"/>
      <c r="G189" s="107"/>
      <c r="H189" s="109"/>
      <c r="I189" s="110">
        <f>SUM(I174+I181)</f>
        <v>73800</v>
      </c>
    </row>
    <row r="190" spans="2:9" s="70" customFormat="1" ht="20" customHeight="1" x14ac:dyDescent="0.35">
      <c r="B190" s="82" t="s">
        <v>165</v>
      </c>
      <c r="C190" s="83" t="s">
        <v>96</v>
      </c>
      <c r="D190" s="83" t="s">
        <v>97</v>
      </c>
      <c r="E190" s="84" t="s">
        <v>98</v>
      </c>
      <c r="F190" s="82" t="s">
        <v>102</v>
      </c>
      <c r="G190" s="84" t="s">
        <v>99</v>
      </c>
      <c r="H190" s="85" t="s">
        <v>100</v>
      </c>
      <c r="I190" s="85" t="s">
        <v>101</v>
      </c>
    </row>
    <row r="191" spans="2:9" s="70" customFormat="1" ht="20" customHeight="1" x14ac:dyDescent="0.35">
      <c r="B191" s="91" t="s">
        <v>166</v>
      </c>
      <c r="C191" s="92"/>
      <c r="D191" s="75" t="s">
        <v>188</v>
      </c>
      <c r="E191" s="93"/>
      <c r="F191" s="94" t="s">
        <v>226</v>
      </c>
      <c r="G191" s="93">
        <v>1</v>
      </c>
      <c r="H191" s="113">
        <v>6000</v>
      </c>
      <c r="I191" s="113">
        <f t="shared" ref="I191:I193" si="7">$H191*$G191</f>
        <v>6000</v>
      </c>
    </row>
    <row r="192" spans="2:9" s="70" customFormat="1" ht="20" customHeight="1" x14ac:dyDescent="0.35">
      <c r="B192" s="91" t="s">
        <v>167</v>
      </c>
      <c r="C192" s="92"/>
      <c r="D192" s="75" t="s">
        <v>195</v>
      </c>
      <c r="E192" s="93"/>
      <c r="F192" s="94" t="s">
        <v>226</v>
      </c>
      <c r="G192" s="93">
        <v>1</v>
      </c>
      <c r="H192" s="113">
        <v>6000</v>
      </c>
      <c r="I192" s="113">
        <f t="shared" si="7"/>
        <v>6000</v>
      </c>
    </row>
    <row r="193" spans="2:9" s="70" customFormat="1" ht="20" customHeight="1" x14ac:dyDescent="0.35">
      <c r="B193" s="91" t="s">
        <v>143</v>
      </c>
      <c r="C193" s="92"/>
      <c r="D193" s="75"/>
      <c r="E193" s="93"/>
      <c r="F193" s="94"/>
      <c r="G193" s="93"/>
      <c r="H193" s="113"/>
      <c r="I193" s="113">
        <f t="shared" si="7"/>
        <v>0</v>
      </c>
    </row>
    <row r="194" spans="2:9" s="111" customFormat="1" ht="20" customHeight="1" x14ac:dyDescent="0.35">
      <c r="B194" s="105" t="s">
        <v>182</v>
      </c>
      <c r="C194" s="106"/>
      <c r="D194" s="106"/>
      <c r="E194" s="107"/>
      <c r="F194" s="108"/>
      <c r="G194" s="107"/>
      <c r="H194" s="109"/>
      <c r="I194" s="110">
        <f>SUM(I191:I193)</f>
        <v>12000</v>
      </c>
    </row>
    <row r="195" spans="2:9" s="70" customFormat="1" ht="20" customHeight="1" x14ac:dyDescent="0.35">
      <c r="B195" s="82" t="s">
        <v>67</v>
      </c>
      <c r="C195" s="83" t="s">
        <v>96</v>
      </c>
      <c r="D195" s="83" t="s">
        <v>97</v>
      </c>
      <c r="E195" s="84" t="s">
        <v>98</v>
      </c>
      <c r="F195" s="82" t="s">
        <v>102</v>
      </c>
      <c r="G195" s="84" t="s">
        <v>99</v>
      </c>
      <c r="H195" s="85" t="s">
        <v>100</v>
      </c>
      <c r="I195" s="85" t="s">
        <v>101</v>
      </c>
    </row>
    <row r="196" spans="2:9" s="70" customFormat="1" ht="20" customHeight="1" x14ac:dyDescent="0.35">
      <c r="B196" s="91" t="s">
        <v>144</v>
      </c>
      <c r="C196" s="92" t="s">
        <v>227</v>
      </c>
      <c r="D196" s="75" t="s">
        <v>188</v>
      </c>
      <c r="E196" s="93"/>
      <c r="F196" s="94" t="s">
        <v>235</v>
      </c>
      <c r="G196" s="93">
        <v>2</v>
      </c>
      <c r="H196" s="113">
        <v>5000</v>
      </c>
      <c r="I196" s="113">
        <f t="shared" ref="I196:I200" si="8">$H196*$G196</f>
        <v>10000</v>
      </c>
    </row>
    <row r="197" spans="2:9" s="70" customFormat="1" ht="20" customHeight="1" x14ac:dyDescent="0.35">
      <c r="B197" s="91" t="s">
        <v>228</v>
      </c>
      <c r="C197" s="92" t="s">
        <v>229</v>
      </c>
      <c r="D197" s="75" t="s">
        <v>195</v>
      </c>
      <c r="E197" s="93"/>
      <c r="F197" s="94" t="s">
        <v>235</v>
      </c>
      <c r="G197" s="93">
        <v>4</v>
      </c>
      <c r="H197" s="113">
        <v>3000</v>
      </c>
      <c r="I197" s="113">
        <f t="shared" si="8"/>
        <v>12000</v>
      </c>
    </row>
    <row r="198" spans="2:9" s="70" customFormat="1" ht="20" customHeight="1" x14ac:dyDescent="0.35">
      <c r="B198" s="91" t="s">
        <v>230</v>
      </c>
      <c r="C198" s="92" t="s">
        <v>231</v>
      </c>
      <c r="D198" s="75" t="s">
        <v>188</v>
      </c>
      <c r="E198" s="93"/>
      <c r="F198" s="94" t="s">
        <v>198</v>
      </c>
      <c r="G198" s="93">
        <v>36</v>
      </c>
      <c r="H198" s="113">
        <v>100</v>
      </c>
      <c r="I198" s="113">
        <f t="shared" si="8"/>
        <v>3600</v>
      </c>
    </row>
    <row r="199" spans="2:9" s="70" customFormat="1" ht="20" customHeight="1" x14ac:dyDescent="0.35">
      <c r="B199" s="91" t="s">
        <v>232</v>
      </c>
      <c r="C199" s="92" t="s">
        <v>233</v>
      </c>
      <c r="D199" s="75" t="s">
        <v>188</v>
      </c>
      <c r="E199" s="93"/>
      <c r="F199" s="94" t="s">
        <v>235</v>
      </c>
      <c r="G199" s="93">
        <v>1</v>
      </c>
      <c r="H199" s="113">
        <v>2000</v>
      </c>
      <c r="I199" s="113">
        <f t="shared" si="8"/>
        <v>2000</v>
      </c>
    </row>
    <row r="200" spans="2:9" s="70" customFormat="1" ht="20" customHeight="1" x14ac:dyDescent="0.35">
      <c r="B200" s="91" t="s">
        <v>232</v>
      </c>
      <c r="C200" s="92" t="s">
        <v>234</v>
      </c>
      <c r="D200" s="75" t="s">
        <v>195</v>
      </c>
      <c r="E200" s="93"/>
      <c r="F200" s="94" t="s">
        <v>235</v>
      </c>
      <c r="G200" s="93">
        <v>1</v>
      </c>
      <c r="H200" s="113">
        <v>1000</v>
      </c>
      <c r="I200" s="113">
        <f t="shared" si="8"/>
        <v>1000</v>
      </c>
    </row>
    <row r="201" spans="2:9" s="111" customFormat="1" ht="20" customHeight="1" x14ac:dyDescent="0.35">
      <c r="B201" s="105" t="s">
        <v>183</v>
      </c>
      <c r="C201" s="106"/>
      <c r="D201" s="106"/>
      <c r="E201" s="107"/>
      <c r="F201" s="108"/>
      <c r="G201" s="107"/>
      <c r="H201" s="109"/>
      <c r="I201" s="110">
        <f>SUM(I196:I200)</f>
        <v>28600</v>
      </c>
    </row>
    <row r="202" spans="2:9" s="70" customFormat="1" ht="20" customHeight="1" x14ac:dyDescent="0.35">
      <c r="B202" s="82" t="s">
        <v>170</v>
      </c>
      <c r="C202" s="83" t="s">
        <v>96</v>
      </c>
      <c r="D202" s="83" t="s">
        <v>97</v>
      </c>
      <c r="E202" s="84" t="s">
        <v>98</v>
      </c>
      <c r="F202" s="82" t="s">
        <v>102</v>
      </c>
      <c r="G202" s="84" t="s">
        <v>99</v>
      </c>
      <c r="H202" s="85" t="s">
        <v>100</v>
      </c>
      <c r="I202" s="85" t="s">
        <v>101</v>
      </c>
    </row>
    <row r="203" spans="2:9" s="70" customFormat="1" ht="35" customHeight="1" x14ac:dyDescent="0.35">
      <c r="B203" s="91" t="s">
        <v>171</v>
      </c>
      <c r="C203" s="92" t="s">
        <v>236</v>
      </c>
      <c r="D203" s="75" t="s">
        <v>188</v>
      </c>
      <c r="E203" s="93"/>
      <c r="F203" s="94" t="s">
        <v>213</v>
      </c>
      <c r="G203" s="114">
        <v>0.1</v>
      </c>
      <c r="H203" s="113">
        <f>SUM(I11+I37+I43+I59+I91+I95+I115+I136+I174+I191+I196+I198+I199)</f>
        <v>990306.875</v>
      </c>
      <c r="I203" s="113">
        <f t="shared" ref="I203:I207" si="9">$H203*$G203</f>
        <v>99030.6875</v>
      </c>
    </row>
    <row r="204" spans="2:9" s="70" customFormat="1" ht="35" customHeight="1" x14ac:dyDescent="0.35">
      <c r="B204" s="91" t="s">
        <v>172</v>
      </c>
      <c r="C204" s="92" t="s">
        <v>236</v>
      </c>
      <c r="D204" s="75" t="s">
        <v>201</v>
      </c>
      <c r="E204" s="93"/>
      <c r="F204" s="94" t="s">
        <v>237</v>
      </c>
      <c r="G204" s="114">
        <v>0.1</v>
      </c>
      <c r="H204" s="113">
        <f>SUM(I21+I64+I75+I116+I143)</f>
        <v>636448.75</v>
      </c>
      <c r="I204" s="113">
        <f t="shared" si="9"/>
        <v>63644.875</v>
      </c>
    </row>
    <row r="205" spans="2:9" s="70" customFormat="1" ht="35" customHeight="1" x14ac:dyDescent="0.35">
      <c r="B205" s="91" t="s">
        <v>173</v>
      </c>
      <c r="C205" s="92" t="s">
        <v>236</v>
      </c>
      <c r="D205" s="75" t="s">
        <v>195</v>
      </c>
      <c r="E205" s="93"/>
      <c r="F205" s="94" t="s">
        <v>237</v>
      </c>
      <c r="G205" s="114">
        <v>0.1</v>
      </c>
      <c r="H205" s="113">
        <f>SUM(I16+I48+I69+I104+I117+I150+I181+I192+I197+I200)</f>
        <v>603460.16874999995</v>
      </c>
      <c r="I205" s="113">
        <f t="shared" si="9"/>
        <v>60346.016875000001</v>
      </c>
    </row>
    <row r="206" spans="2:9" s="70" customFormat="1" ht="35" customHeight="1" x14ac:dyDescent="0.35">
      <c r="B206" s="91" t="s">
        <v>174</v>
      </c>
      <c r="C206" s="92" t="s">
        <v>236</v>
      </c>
      <c r="D206" s="75" t="s">
        <v>202</v>
      </c>
      <c r="E206" s="93"/>
      <c r="F206" s="94" t="s">
        <v>237</v>
      </c>
      <c r="G206" s="114">
        <v>0.1</v>
      </c>
      <c r="H206" s="113">
        <f>SUM(I26+I80+I118+I157)</f>
        <v>378163.26249999995</v>
      </c>
      <c r="I206" s="113">
        <f t="shared" si="9"/>
        <v>37816.326249999998</v>
      </c>
    </row>
    <row r="207" spans="2:9" s="70" customFormat="1" ht="20" customHeight="1" x14ac:dyDescent="0.35">
      <c r="B207" s="91" t="s">
        <v>143</v>
      </c>
      <c r="C207" s="92"/>
      <c r="D207" s="75"/>
      <c r="E207" s="93"/>
      <c r="F207" s="94"/>
      <c r="G207" s="93"/>
      <c r="H207" s="113"/>
      <c r="I207" s="113">
        <f t="shared" si="9"/>
        <v>0</v>
      </c>
    </row>
    <row r="208" spans="2:9" s="111" customFormat="1" ht="20" customHeight="1" x14ac:dyDescent="0.35">
      <c r="B208" s="105" t="s">
        <v>184</v>
      </c>
      <c r="C208" s="106"/>
      <c r="D208" s="106"/>
      <c r="E208" s="107"/>
      <c r="F208" s="108"/>
      <c r="G208" s="107"/>
      <c r="H208" s="109"/>
      <c r="I208" s="110">
        <f>SUM(I203:I207)</f>
        <v>260837.90562500001</v>
      </c>
    </row>
    <row r="209" spans="2:9" s="70" customFormat="1" ht="35" customHeight="1" x14ac:dyDescent="0.35">
      <c r="B209" s="115" t="s">
        <v>175</v>
      </c>
      <c r="C209" s="116"/>
      <c r="D209" s="116"/>
      <c r="E209" s="117"/>
      <c r="F209" s="118"/>
      <c r="G209" s="117"/>
      <c r="H209" s="119"/>
      <c r="I209" s="120">
        <f>SUM(I113+I119+I127+I134+I172+I189+I194+I201+I208)</f>
        <v>2999216.9618750005</v>
      </c>
    </row>
  </sheetData>
  <sheetProtection sheet="1" objects="1" scenarios="1"/>
  <phoneticPr fontId="20" type="noConversion"/>
  <dataValidations count="2">
    <dataValidation type="list" allowBlank="1" showInputMessage="1" showErrorMessage="1" sqref="F12:F15 F17:F20 F22:F25 F27:F30 F32:F35 F38:F41 F44:F47 F49:F52 F54:F57 F60:F63 F65:F68 F70:F73 F76:F79 F81:F84 F86:F89 F92:F94 F96:F98 F100:F102 F105:F107 F109:F111 F115:F118 F203:F207 F130:F132 F137:F142 F122:F125 F144:F149 F151:F156 F165:F170 F158:F163 F175:F180 F191:F193 F182:F187 F196:F200" xr:uid="{876E887B-CF63-4F8A-8147-04A8A1FB203F}">
      <formula1>"Buy-Out, Lump Sum, Market Value, Months, Percentage, Salary, Service Cost, Stipend, Total Estimate"</formula1>
    </dataValidation>
    <dataValidation type="list" allowBlank="1" showInputMessage="1" showErrorMessage="1" sqref="C4" xr:uid="{51649AAC-86A7-4BF7-A873-830C7BB18630}">
      <formula1>"Pillar I: Innovation Hubs &amp; Collaborative Networks, Pillar II: Partnerships of Scale"</formula1>
    </dataValidation>
  </dataValidations>
  <hyperlinks>
    <hyperlink ref="D7" r:id="rId1" display="https://commission.europa.eu/funding-tenders/procedures-guidelines-tenders/information-contractors-and-beneficiaries/exchange-rate-inforeuro_en" xr:uid="{72954658-E92F-4B62-B99B-268CD6045330}"/>
  </hyperlinks>
  <pageMargins left="0.7" right="0.7" top="0.75" bottom="0.75" header="0.3" footer="0.3"/>
  <pageSetup orientation="portrait"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Project Details</vt:lpstr>
      <vt:lpstr>Allowable Expenditure</vt:lpstr>
      <vt:lpstr>Indicative Budget Template</vt:lpstr>
      <vt:lpstr>Sample Budget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Ciara Melinn</dc:creator>
  <cp:lastModifiedBy>Ciara Melinn</cp:lastModifiedBy>
  <dcterms:created xsi:type="dcterms:W3CDTF">2026-10-19T08:40:12Z</dcterms:created>
  <dcterms:modified xsi:type="dcterms:W3CDTF">2026-10-23T13:06:43Z</dcterms:modified>
</cp:coreProperties>
</file>