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2021 Research Policy\North South Call 1\Website Documentation\Call 2 Funding Page\"/>
    </mc:Choice>
  </mc:AlternateContent>
  <xr:revisionPtr revIDLastSave="0" documentId="8_{8A71ECCE-A5B2-4198-9F10-A07E273884CA}" xr6:coauthVersionLast="47" xr6:coauthVersionMax="47" xr10:uidLastSave="{00000000-0000-0000-0000-000000000000}"/>
  <bookViews>
    <workbookView xWindow="-120" yWindow="-120" windowWidth="29040" windowHeight="15720" firstSheet="1" activeTab="1" xr2:uid="{E045520D-1478-427A-ACC9-B137A9F1346A}"/>
  </bookViews>
  <sheets>
    <sheet name="Keys" sheetId="2" state="hidden" r:id="rId1"/>
    <sheet name="Allowable Expenditure" sheetId="7" r:id="rId2"/>
    <sheet name="Indicative Budget Template" sheetId="3" r:id="rId3"/>
    <sheet name="Sample Budget" sheetId="10" r:id="rId4"/>
    <sheet name="Budget v2" sheetId="1" state="hidden" r:id="rId5"/>
  </sheets>
  <definedNames>
    <definedName name="_xlnm._FilterDatabase" localSheetId="2" hidden="1">'Indicative Budget Template'!$A$7:$H$192</definedName>
    <definedName name="_xlnm._FilterDatabase" localSheetId="3" hidden="1">'Sample Budget'!$A$7:$H$162</definedName>
    <definedName name="_xlnm.Print_Area" localSheetId="1">'Allowable Expenditure'!$A$1:$A$70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2" i="3" l="1"/>
  <c r="H128" i="3"/>
  <c r="H127" i="3"/>
  <c r="H191" i="3"/>
  <c r="H185" i="3"/>
  <c r="H181" i="3"/>
  <c r="H177" i="3"/>
  <c r="H169" i="3"/>
  <c r="H162" i="3"/>
  <c r="H154" i="3"/>
  <c r="H147" i="3"/>
  <c r="H140" i="3"/>
  <c r="H133" i="3"/>
  <c r="H126" i="3"/>
  <c r="H116" i="3"/>
  <c r="H111" i="3"/>
  <c r="H106" i="3"/>
  <c r="H102" i="3"/>
  <c r="H97" i="3"/>
  <c r="H93" i="3"/>
  <c r="H89" i="3"/>
  <c r="H83" i="3"/>
  <c r="H78" i="3"/>
  <c r="H73" i="3"/>
  <c r="H67" i="3"/>
  <c r="H62" i="3"/>
  <c r="H57" i="3"/>
  <c r="H51" i="3"/>
  <c r="H46" i="3"/>
  <c r="H41" i="3"/>
  <c r="H35" i="3"/>
  <c r="H29" i="3"/>
  <c r="H24" i="3"/>
  <c r="H19" i="3"/>
  <c r="H14" i="3"/>
  <c r="H9" i="3"/>
  <c r="H16" i="3"/>
  <c r="H12" i="3"/>
  <c r="G70" i="10" l="1"/>
  <c r="H9" i="10"/>
  <c r="H14" i="10"/>
  <c r="H19" i="10"/>
  <c r="H24" i="10"/>
  <c r="H29" i="10"/>
  <c r="H34" i="10"/>
  <c r="H39" i="10"/>
  <c r="H44" i="10"/>
  <c r="H49" i="10"/>
  <c r="H59" i="10"/>
  <c r="H64" i="10"/>
  <c r="H69" i="10"/>
  <c r="H74" i="10"/>
  <c r="H78" i="10"/>
  <c r="H82" i="10"/>
  <c r="H92" i="10"/>
  <c r="H99" i="10"/>
  <c r="H98" i="10"/>
  <c r="G40" i="10"/>
  <c r="G55" i="10"/>
  <c r="G60" i="10"/>
  <c r="G30" i="10"/>
  <c r="G25" i="10"/>
  <c r="G20" i="10"/>
  <c r="G15" i="10"/>
  <c r="G10" i="10"/>
  <c r="H84" i="10"/>
  <c r="G79" i="10"/>
  <c r="G75" i="10"/>
  <c r="G65" i="10"/>
  <c r="G50" i="10"/>
  <c r="G45" i="10"/>
  <c r="G35" i="10"/>
  <c r="H154" i="10"/>
  <c r="H146" i="10" l="1"/>
  <c r="H152" i="10" l="1"/>
  <c r="H153" i="10"/>
  <c r="H151" i="10"/>
  <c r="H96" i="10"/>
  <c r="H97" i="10"/>
  <c r="H95" i="10"/>
  <c r="H120" i="3"/>
  <c r="H121" i="3"/>
  <c r="H122" i="3"/>
  <c r="H123" i="3"/>
  <c r="H119" i="3"/>
  <c r="H124" i="3" s="1"/>
  <c r="H192" i="3" s="1"/>
  <c r="S123" i="3"/>
  <c r="H118" i="3"/>
  <c r="H94" i="10" l="1"/>
  <c r="H150" i="10" l="1"/>
  <c r="H149" i="10"/>
  <c r="H145" i="10"/>
  <c r="H147" i="10" s="1"/>
  <c r="H155" i="10" l="1"/>
  <c r="H189" i="3"/>
  <c r="H190" i="3"/>
  <c r="H188" i="3"/>
  <c r="H187" i="3"/>
  <c r="H184" i="3"/>
  <c r="H183" i="3"/>
  <c r="H180" i="3"/>
  <c r="H179" i="3"/>
  <c r="H175" i="3"/>
  <c r="H174" i="3"/>
  <c r="H173" i="3"/>
  <c r="H172" i="3"/>
  <c r="H171" i="3"/>
  <c r="H170" i="3"/>
  <c r="H168" i="3"/>
  <c r="H167" i="3"/>
  <c r="H166" i="3"/>
  <c r="H165" i="3"/>
  <c r="H164" i="3"/>
  <c r="H163" i="3"/>
  <c r="H160" i="3"/>
  <c r="H159" i="3"/>
  <c r="H158" i="3"/>
  <c r="H157" i="3"/>
  <c r="H156" i="3"/>
  <c r="H155" i="3"/>
  <c r="H153" i="3"/>
  <c r="H152" i="3"/>
  <c r="H151" i="3"/>
  <c r="H150" i="3"/>
  <c r="H149" i="3"/>
  <c r="H148" i="3"/>
  <c r="H146" i="3"/>
  <c r="H145" i="3"/>
  <c r="H144" i="3"/>
  <c r="H143" i="3"/>
  <c r="H142" i="3"/>
  <c r="H141" i="3"/>
  <c r="H139" i="3"/>
  <c r="H138" i="3"/>
  <c r="H137" i="3"/>
  <c r="H136" i="3"/>
  <c r="H135" i="3"/>
  <c r="H134" i="3"/>
  <c r="H129" i="3"/>
  <c r="H130" i="3"/>
  <c r="H131" i="3"/>
  <c r="H142" i="10"/>
  <c r="H141" i="10"/>
  <c r="H140" i="10"/>
  <c r="H139" i="10"/>
  <c r="H138" i="10"/>
  <c r="H137" i="10"/>
  <c r="H135" i="10"/>
  <c r="H134" i="10"/>
  <c r="H133" i="10"/>
  <c r="H132" i="10"/>
  <c r="H131" i="10"/>
  <c r="H130" i="10"/>
  <c r="H128" i="10"/>
  <c r="H127" i="10"/>
  <c r="H126" i="10"/>
  <c r="H125" i="10"/>
  <c r="H124" i="10"/>
  <c r="H123" i="10"/>
  <c r="H121" i="10"/>
  <c r="H120" i="10"/>
  <c r="H119" i="10"/>
  <c r="H118" i="10"/>
  <c r="H117" i="10"/>
  <c r="H116" i="10"/>
  <c r="H114" i="10"/>
  <c r="H113" i="10"/>
  <c r="H112" i="10"/>
  <c r="H111" i="10"/>
  <c r="H110" i="10"/>
  <c r="H109" i="10"/>
  <c r="H105" i="10"/>
  <c r="H106" i="10"/>
  <c r="H107" i="10"/>
  <c r="H104" i="10"/>
  <c r="H103" i="10"/>
  <c r="H102" i="10"/>
  <c r="H63" i="10"/>
  <c r="H62" i="10"/>
  <c r="H61" i="10"/>
  <c r="H60" i="10"/>
  <c r="H85" i="10"/>
  <c r="H83" i="10"/>
  <c r="H81" i="10"/>
  <c r="H80" i="10"/>
  <c r="H79" i="10"/>
  <c r="H77" i="10"/>
  <c r="H76" i="10"/>
  <c r="H75" i="10"/>
  <c r="H73" i="10"/>
  <c r="H72" i="10"/>
  <c r="H71" i="10"/>
  <c r="H70" i="10"/>
  <c r="H68" i="10"/>
  <c r="H67" i="10"/>
  <c r="H66" i="10"/>
  <c r="H65" i="10"/>
  <c r="H58" i="10"/>
  <c r="H57" i="10"/>
  <c r="H56" i="10"/>
  <c r="H54" i="10" s="1"/>
  <c r="H86" i="10" s="1"/>
  <c r="H55" i="10"/>
  <c r="H53" i="10"/>
  <c r="H52" i="10"/>
  <c r="H51" i="10"/>
  <c r="H50" i="10"/>
  <c r="H48" i="10"/>
  <c r="H47" i="10"/>
  <c r="H46" i="10"/>
  <c r="H45" i="10"/>
  <c r="H43" i="10"/>
  <c r="H42" i="10"/>
  <c r="H41" i="10"/>
  <c r="H40" i="10"/>
  <c r="H38" i="10"/>
  <c r="H37" i="10"/>
  <c r="H36" i="10"/>
  <c r="H35" i="10"/>
  <c r="H33" i="10"/>
  <c r="H32" i="10"/>
  <c r="H31" i="10"/>
  <c r="H30" i="10"/>
  <c r="H28" i="10"/>
  <c r="H27" i="10"/>
  <c r="H26" i="10"/>
  <c r="H25" i="10"/>
  <c r="H23" i="10"/>
  <c r="H22" i="10"/>
  <c r="H21" i="10"/>
  <c r="H20" i="10"/>
  <c r="H18" i="10"/>
  <c r="H17" i="10"/>
  <c r="H16" i="10"/>
  <c r="H15" i="10"/>
  <c r="H13" i="10"/>
  <c r="H12" i="10"/>
  <c r="H11" i="10"/>
  <c r="H10" i="10"/>
  <c r="G88" i="10" l="1"/>
  <c r="H88" i="10" s="1"/>
  <c r="H108" i="10"/>
  <c r="H115" i="10"/>
  <c r="H143" i="10" s="1"/>
  <c r="H122" i="10"/>
  <c r="H136" i="10"/>
  <c r="H101" i="10"/>
  <c r="H129" i="10"/>
  <c r="G91" i="10"/>
  <c r="H91" i="10" s="1"/>
  <c r="G89" i="10"/>
  <c r="H89" i="10" s="1"/>
  <c r="G90" i="10"/>
  <c r="H90" i="10" s="1"/>
  <c r="G157" i="10" l="1"/>
  <c r="H157" i="10" s="1"/>
  <c r="G160" i="10"/>
  <c r="H160" i="10" s="1"/>
  <c r="G158" i="10"/>
  <c r="H158" i="10" s="1"/>
  <c r="G159" i="10"/>
  <c r="H159" i="10" s="1"/>
  <c r="H161" i="10" l="1"/>
  <c r="H162" i="10" s="1"/>
  <c r="H114" i="3"/>
  <c r="H115" i="3"/>
  <c r="H113" i="3"/>
  <c r="H39" i="3"/>
  <c r="H38" i="3"/>
  <c r="H37" i="3"/>
  <c r="H36" i="3"/>
  <c r="H109" i="3" l="1"/>
  <c r="H108" i="3"/>
  <c r="H107" i="3"/>
  <c r="H104" i="3"/>
  <c r="H105" i="3"/>
  <c r="H103" i="3"/>
  <c r="H99" i="3"/>
  <c r="H100" i="3"/>
  <c r="H98" i="3"/>
  <c r="H95" i="3"/>
  <c r="H96" i="3"/>
  <c r="H94" i="3"/>
  <c r="H91" i="3"/>
  <c r="H92" i="3"/>
  <c r="H90" i="3"/>
  <c r="H85" i="3"/>
  <c r="H86" i="3"/>
  <c r="H87" i="3"/>
  <c r="H84" i="3"/>
  <c r="H80" i="3"/>
  <c r="H81" i="3"/>
  <c r="H82" i="3"/>
  <c r="H79" i="3"/>
  <c r="H75" i="3"/>
  <c r="H76" i="3"/>
  <c r="H77" i="3"/>
  <c r="H74" i="3"/>
  <c r="H69" i="3"/>
  <c r="H70" i="3"/>
  <c r="H71" i="3"/>
  <c r="H68" i="3"/>
  <c r="H64" i="3"/>
  <c r="H65" i="3"/>
  <c r="H66" i="3"/>
  <c r="H63" i="3"/>
  <c r="H59" i="3"/>
  <c r="H60" i="3"/>
  <c r="H61" i="3"/>
  <c r="H58" i="3"/>
  <c r="H53" i="3"/>
  <c r="H54" i="3"/>
  <c r="H55" i="3"/>
  <c r="H52" i="3"/>
  <c r="H48" i="3"/>
  <c r="H49" i="3"/>
  <c r="H50" i="3"/>
  <c r="H47" i="3"/>
  <c r="H43" i="3"/>
  <c r="H44" i="3"/>
  <c r="H45" i="3"/>
  <c r="H42" i="3"/>
  <c r="H31" i="3"/>
  <c r="H32" i="3"/>
  <c r="H33" i="3"/>
  <c r="H30" i="3"/>
  <c r="H26" i="3"/>
  <c r="H27" i="3"/>
  <c r="H28" i="3"/>
  <c r="H25" i="3"/>
  <c r="H21" i="3"/>
  <c r="H22" i="3"/>
  <c r="H23" i="3"/>
  <c r="H20" i="3"/>
  <c r="H17" i="3"/>
  <c r="H18" i="3"/>
  <c r="H15" i="3"/>
  <c r="H11" i="3"/>
  <c r="H13" i="3"/>
  <c r="H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Alexia Sammarco</author>
  </authors>
  <commentList>
    <comment ref="D7" authorId="0" shapeId="0" xr:uid="{F14E8CE3-1F17-4209-97AC-5ABAB22A7E6C}">
      <text>
        <r>
          <rPr>
            <sz val="9"/>
            <color indexed="81"/>
            <rFont val="Tahoma"/>
            <family val="2"/>
          </rPr>
          <t>This refers to the duration of the related budget line's involvement in the project</t>
        </r>
      </text>
    </comment>
    <comment ref="E7" authorId="0" shapeId="0" xr:uid="{E16979F6-6AEB-4DF3-AB14-70DEC29DAC44}">
      <text>
        <r>
          <rPr>
            <b/>
            <sz val="9"/>
            <color indexed="81"/>
            <rFont val="Tahoma"/>
            <family val="2"/>
          </rPr>
          <t xml:space="preserve">Lump sum: </t>
        </r>
        <r>
          <rPr>
            <sz val="9"/>
            <color indexed="81"/>
            <rFont val="Tahoma"/>
            <family val="2"/>
          </rPr>
          <t>One Time Payment</t>
        </r>
        <r>
          <rPr>
            <b/>
            <sz val="9"/>
            <color indexed="81"/>
            <rFont val="Tahoma"/>
            <family val="2"/>
          </rPr>
          <t xml:space="preserve">
Monthly: </t>
        </r>
        <r>
          <rPr>
            <sz val="9"/>
            <color indexed="81"/>
            <rFont val="Tahoma"/>
            <family val="2"/>
          </rPr>
          <t>A cost may be broken down by monthly payments</t>
        </r>
        <r>
          <rPr>
            <b/>
            <sz val="9"/>
            <color indexed="81"/>
            <rFont val="Tahoma"/>
            <family val="2"/>
          </rPr>
          <t xml:space="preserve">
Salary: </t>
        </r>
        <r>
          <rPr>
            <sz val="9"/>
            <color indexed="81"/>
            <rFont val="Tahoma"/>
            <family val="2"/>
          </rPr>
          <t xml:space="preserve">Gross Annual Salary Rate (inclusive of employer contributions)
</t>
        </r>
        <r>
          <rPr>
            <b/>
            <sz val="9"/>
            <color indexed="81"/>
            <rFont val="Tahoma"/>
            <family val="2"/>
          </rPr>
          <t>Buy-Out %:</t>
        </r>
        <r>
          <rPr>
            <sz val="9"/>
            <color indexed="81"/>
            <rFont val="Tahoma"/>
            <family val="2"/>
          </rPr>
          <t xml:space="preserve"> Percentage of teaching buy out funded by the grant
</t>
        </r>
      </text>
    </comment>
    <comment ref="A112" authorId="0" shapeId="0" xr:uid="{6C696194-6D1C-4F8E-B20A-5DA6DDFAC564}">
      <text>
        <r>
          <rPr>
            <sz val="9"/>
            <color indexed="81"/>
            <rFont val="Tahoma"/>
            <family val="2"/>
          </rPr>
          <t>Up to 25% of Funded Staff's Salary or Buy Out Costs.</t>
        </r>
      </text>
    </comment>
    <comment ref="F112" authorId="0" shapeId="0" xr:uid="{8434E132-418E-4E33-9CB4-64280A6C7F5A}">
      <text>
        <r>
          <rPr>
            <b/>
            <sz val="9"/>
            <color indexed="81"/>
            <rFont val="Tahoma"/>
            <family val="2"/>
          </rPr>
          <t>Up to 25% = 0.25</t>
        </r>
      </text>
    </comment>
    <comment ref="G112" authorId="0" shapeId="0" xr:uid="{591445C1-3798-4F6A-A32C-DA98EE84CCEC}">
      <text>
        <r>
          <rPr>
            <sz val="9"/>
            <color indexed="81"/>
            <rFont val="Tahoma"/>
            <family val="2"/>
          </rPr>
          <t>SUM of Salary &amp; buy-out costs for the partner</t>
        </r>
      </text>
    </comment>
    <comment ref="A117" authorId="0" shapeId="0" xr:uid="{52C93D2A-6A46-4F45-A50B-7947C4201A8A}">
      <text>
        <r>
          <rPr>
            <sz val="9"/>
            <color indexed="81"/>
            <rFont val="Tahoma"/>
            <family val="2"/>
          </rPr>
          <t>Up to 10% of the overall budget may be allocated to external partners</t>
        </r>
      </text>
    </comment>
    <comment ref="A178" authorId="0" shapeId="0" xr:uid="{2C366A6C-D0E6-4549-9655-11523D3A2EFA}">
      <text>
        <r>
          <rPr>
            <sz val="9"/>
            <color indexed="81"/>
            <rFont val="Tahoma"/>
            <family val="2"/>
          </rPr>
          <t>Individual items must be &lt; or = to €10,000</t>
        </r>
      </text>
    </comment>
    <comment ref="A182" authorId="0" shapeId="0" xr:uid="{39B3AA46-92E1-428D-AB60-27BA5DE172EC}">
      <text>
        <r>
          <rPr>
            <sz val="9"/>
            <color indexed="81"/>
            <rFont val="Tahoma"/>
            <family val="2"/>
          </rPr>
          <t>i.e., fieldwork, data collection, archives, open access publication, access to national infrastructures, etc.</t>
        </r>
      </text>
    </comment>
    <comment ref="A186" authorId="0" shapeId="0" xr:uid="{EA8EFD9D-39FA-407C-B2D5-8133F421A1D4}">
      <text>
        <r>
          <rPr>
            <sz val="9"/>
            <color indexed="81"/>
            <rFont val="Tahoma"/>
            <family val="2"/>
          </rPr>
          <t>The Contingencies sub-total may be equal to up to 10% of the overall budget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Alexia Sammarco</author>
  </authors>
  <commentList>
    <comment ref="B7" authorId="0" shapeId="0" xr:uid="{AD2A4FE3-E807-4CBE-A28A-41A400B1F28B}">
      <text>
        <r>
          <rPr>
            <sz val="9"/>
            <color indexed="81"/>
            <rFont val="Tahoma"/>
            <family val="2"/>
          </rPr>
          <t>For Salaries or Buy-Out costs, specify which for each funded staff member &amp; detail FTE.</t>
        </r>
      </text>
    </comment>
    <comment ref="D7" authorId="0" shapeId="0" xr:uid="{97A6745F-7453-4DA8-8C50-F355F5FB2036}">
      <text>
        <r>
          <rPr>
            <sz val="9"/>
            <color indexed="81"/>
            <rFont val="Tahoma"/>
            <family val="2"/>
          </rPr>
          <t>This refers to the duration of the related budget line's involvement with the project</t>
        </r>
      </text>
    </comment>
    <comment ref="E7" authorId="0" shapeId="0" xr:uid="{6110E337-A27A-4721-9854-298F8E81E3E4}">
      <text>
        <r>
          <rPr>
            <b/>
            <sz val="9"/>
            <color indexed="81"/>
            <rFont val="Tahoma"/>
            <family val="2"/>
          </rPr>
          <t xml:space="preserve">Lump sum: </t>
        </r>
        <r>
          <rPr>
            <sz val="9"/>
            <color indexed="81"/>
            <rFont val="Tahoma"/>
            <family val="2"/>
          </rPr>
          <t>One Time Payment</t>
        </r>
        <r>
          <rPr>
            <b/>
            <sz val="9"/>
            <color indexed="81"/>
            <rFont val="Tahoma"/>
            <family val="2"/>
          </rPr>
          <t xml:space="preserve">
Monthly: </t>
        </r>
        <r>
          <rPr>
            <sz val="9"/>
            <color indexed="81"/>
            <rFont val="Tahoma"/>
            <family val="2"/>
          </rPr>
          <t>A cost may be broken down by monthly payments</t>
        </r>
        <r>
          <rPr>
            <b/>
            <sz val="9"/>
            <color indexed="81"/>
            <rFont val="Tahoma"/>
            <family val="2"/>
          </rPr>
          <t xml:space="preserve">
Salary: </t>
        </r>
        <r>
          <rPr>
            <sz val="9"/>
            <color indexed="81"/>
            <rFont val="Tahoma"/>
            <family val="2"/>
          </rPr>
          <t xml:space="preserve">Gross Annual Salary Rate (inclusive of employer contributions)
</t>
        </r>
        <r>
          <rPr>
            <b/>
            <sz val="9"/>
            <color indexed="81"/>
            <rFont val="Tahoma"/>
            <family val="2"/>
          </rPr>
          <t>Buy-Out %:</t>
        </r>
        <r>
          <rPr>
            <sz val="9"/>
            <color indexed="81"/>
            <rFont val="Tahoma"/>
            <family val="2"/>
          </rPr>
          <t xml:space="preserve"> Percentage of teaching buy out funded by the grant
</t>
        </r>
      </text>
    </comment>
    <comment ref="G35" authorId="0" shapeId="0" xr:uid="{782DD2F4-BACB-4E75-A2C9-DAE2411E9EF8}">
      <text>
        <r>
          <rPr>
            <sz val="9"/>
            <color indexed="81"/>
            <rFont val="Tahoma"/>
            <family val="2"/>
          </rPr>
          <t>To include an "uplift" for this position, we did so on the assumption that they would be on point 1 of the scale for 2 years and point 2 for the final year of their involvement with the project, while working part-time throughout. The formula makes the breakdown clear, along with the justification.</t>
        </r>
        <r>
          <rPr>
            <sz val="9"/>
            <color indexed="81"/>
            <rFont val="Tahoma"/>
            <family val="2"/>
          </rPr>
          <t xml:space="preserve">
</t>
        </r>
      </text>
    </comment>
    <comment ref="A87" authorId="0" shapeId="0" xr:uid="{2CE39BF3-DB2F-4A51-87A1-1F3FD652BA3F}">
      <text>
        <r>
          <rPr>
            <sz val="9"/>
            <color indexed="81"/>
            <rFont val="Tahoma"/>
            <family val="2"/>
          </rPr>
          <t>Up to 25% of Funded Staff's Salary or Buy Out Costs.</t>
        </r>
      </text>
    </comment>
    <comment ref="A93" authorId="0" shapeId="0" xr:uid="{F19E9C5D-DD7A-481F-9D35-A1C8049736F4}">
      <text>
        <r>
          <rPr>
            <sz val="9"/>
            <color indexed="81"/>
            <rFont val="Tahoma"/>
            <family val="2"/>
          </rPr>
          <t>Up to 10% of the overall budget may be allocated to external partners</t>
        </r>
      </text>
    </comment>
    <comment ref="A144" authorId="0" shapeId="0" xr:uid="{E7717598-0B35-4C94-8347-CFFEE06CBC1F}">
      <text>
        <r>
          <rPr>
            <sz val="9"/>
            <color indexed="81"/>
            <rFont val="Tahoma"/>
            <family val="2"/>
          </rPr>
          <t>Individual items must be &lt; or = to €10,000</t>
        </r>
      </text>
    </comment>
    <comment ref="A148" authorId="0" shapeId="0" xr:uid="{98E912D4-DB86-4928-8C59-C1EA3B942394}">
      <text>
        <r>
          <rPr>
            <sz val="9"/>
            <color indexed="81"/>
            <rFont val="Tahoma"/>
            <family val="2"/>
          </rPr>
          <t>i.e., fieldwork, data collection, archives, open access publication, access to national infrastructures, etc.</t>
        </r>
      </text>
    </comment>
    <comment ref="A156" authorId="0" shapeId="0" xr:uid="{FC6F5052-65C3-459A-868B-606FBF9B92C5}">
      <text>
        <r>
          <rPr>
            <sz val="9"/>
            <color indexed="81"/>
            <rFont val="Tahoma"/>
            <family val="2"/>
          </rPr>
          <t>The Contingencies sub-total may be equal to up to 10% of the overall budget</t>
        </r>
      </text>
    </comment>
  </commentList>
</comments>
</file>

<file path=xl/sharedStrings.xml><?xml version="1.0" encoding="utf-8"?>
<sst xmlns="http://schemas.openxmlformats.org/spreadsheetml/2006/main" count="920" uniqueCount="409">
  <si>
    <t>Research Post Grades</t>
  </si>
  <si>
    <t>Lead Investigator</t>
  </si>
  <si>
    <t>Research Fellow</t>
  </si>
  <si>
    <t>Post-Doctoral Researcher</t>
  </si>
  <si>
    <t>Research Assistant</t>
  </si>
  <si>
    <t>Project Manager</t>
  </si>
  <si>
    <t>Administrative Staff</t>
  </si>
  <si>
    <t>Other</t>
  </si>
  <si>
    <t>Lead Amin HEI in Ireland</t>
  </si>
  <si>
    <t>Lead HEI Partner in Northern Ireland</t>
  </si>
  <si>
    <t>Project Abbreviation</t>
  </si>
  <si>
    <t>Full Project Title</t>
  </si>
  <si>
    <t>GBP &gt; EUR FX Rate</t>
  </si>
  <si>
    <t>Month + Year of Submission</t>
  </si>
  <si>
    <t xml:space="preserve">Cost Category </t>
  </si>
  <si>
    <t>Justification</t>
  </si>
  <si>
    <t>Higher Education Institution</t>
  </si>
  <si>
    <t>No. of Units</t>
  </si>
  <si>
    <t>Unit Cost (EUR €)</t>
  </si>
  <si>
    <t>Total Estimated Costs</t>
  </si>
  <si>
    <t>1.1 Salary or Buy Out Costs</t>
  </si>
  <si>
    <t>1.2 Research Costs</t>
  </si>
  <si>
    <t>1.3 Travel Costs</t>
  </si>
  <si>
    <t>1.4 Equipment Costs (Laptops)</t>
  </si>
  <si>
    <t>SUBTOTAL</t>
  </si>
  <si>
    <t>Masters Student</t>
  </si>
  <si>
    <t>NSRP FUNDED STAFF</t>
  </si>
  <si>
    <t>Research Post Grade</t>
  </si>
  <si>
    <t xml:space="preserve">Request for </t>
  </si>
  <si>
    <t>Institution</t>
  </si>
  <si>
    <t xml:space="preserve">Justification </t>
  </si>
  <si>
    <t>Duration (unit in months)</t>
  </si>
  <si>
    <t>Rate (cost per unit) - Buy-out or Salary (IUA Scale)</t>
  </si>
  <si>
    <t xml:space="preserve">Research Costs * 10 K per lead investigator/team lead/postdoc including travel. Travel specific to be included in row H. </t>
  </si>
  <si>
    <t xml:space="preserve">Travel </t>
  </si>
  <si>
    <t xml:space="preserve">Other costs </t>
  </si>
  <si>
    <t xml:space="preserve">Equipment </t>
  </si>
  <si>
    <t>TOTAL</t>
  </si>
  <si>
    <t>SUB-TOTAL</t>
  </si>
  <si>
    <t>OVERHEADS (Up to 25% of full time staff pay costs, column F)</t>
  </si>
  <si>
    <t>RESEARCH STUDENT(S)</t>
  </si>
  <si>
    <t xml:space="preserve">Research student costs </t>
  </si>
  <si>
    <t xml:space="preserve">Partner/Institution </t>
  </si>
  <si>
    <t xml:space="preserve">Duration </t>
  </si>
  <si>
    <t>Rate p/annum</t>
  </si>
  <si>
    <t xml:space="preserve">Research Costs </t>
  </si>
  <si>
    <t xml:space="preserve">Mobility costs * </t>
  </si>
  <si>
    <t xml:space="preserve">Total </t>
  </si>
  <si>
    <t>THIRD-PARTY COLLABORATION</t>
  </si>
  <si>
    <t xml:space="preserve">Collaboration Costs </t>
  </si>
  <si>
    <t>Rate</t>
  </si>
  <si>
    <t>Travel</t>
  </si>
  <si>
    <t>Equipment ***</t>
  </si>
  <si>
    <t>OTHER COSTS (i.e., fieldwork, data collection, archives, open access publication, access to national infrastructures, etc.)</t>
  </si>
  <si>
    <t>CONTINGENCIES</t>
  </si>
  <si>
    <t>1. Lead Investigator (Ireland)</t>
  </si>
  <si>
    <t>Partner 1</t>
  </si>
  <si>
    <t>Partner 2</t>
  </si>
  <si>
    <t>Name of Institution</t>
  </si>
  <si>
    <t>etc…</t>
  </si>
  <si>
    <t>EQUIPMENT (small equipment &lt;€10,000)</t>
  </si>
  <si>
    <t>Consortium Co-Lead</t>
  </si>
  <si>
    <t>PhD Student</t>
  </si>
  <si>
    <t>Senior Research Fellow</t>
  </si>
  <si>
    <t>Unit of Measure</t>
  </si>
  <si>
    <t>Months</t>
  </si>
  <si>
    <t>Technological University of the Shannon: Midlands Midwest</t>
  </si>
  <si>
    <t>Armagh Observatory</t>
  </si>
  <si>
    <t>Marino Institute of Education</t>
  </si>
  <si>
    <t>Centre for Cross Border Studies</t>
  </si>
  <si>
    <t>Carlow College, St. Patrick’s</t>
  </si>
  <si>
    <t>Queen’s University Belfast</t>
  </si>
  <si>
    <t>Dublin City University</t>
  </si>
  <si>
    <t>Stranmills University College</t>
  </si>
  <si>
    <t>Dublin Dental Hospital</t>
  </si>
  <si>
    <t>St. Mary’s University College</t>
  </si>
  <si>
    <t>Dublin Institute for Advanced Studies (DIAS)</t>
  </si>
  <si>
    <t>The Open University</t>
  </si>
  <si>
    <t>Dundalk Institute of Technology</t>
  </si>
  <si>
    <t>The University of Ulster</t>
  </si>
  <si>
    <t>Dún Laoghaire Institute of Art, Design &amp; Technology</t>
  </si>
  <si>
    <t>Atlantic Technological University</t>
  </si>
  <si>
    <t>Mary Immaculate College, Limerick</t>
  </si>
  <si>
    <t>Maynooth University</t>
  </si>
  <si>
    <t>Munster Technological University</t>
  </si>
  <si>
    <t>National College of Ireland</t>
  </si>
  <si>
    <t>University of Galway</t>
  </si>
  <si>
    <t>National College of Art and Design</t>
  </si>
  <si>
    <t>RCSI University of Medicine and Health Sciences</t>
  </si>
  <si>
    <t>Royal Irish Academy</t>
  </si>
  <si>
    <t>Royal Irish Academy of Music</t>
  </si>
  <si>
    <t xml:space="preserve">St. Patrick’s College, Maynooth </t>
  </si>
  <si>
    <t>Technological University Dublin</t>
  </si>
  <si>
    <t>University College Cork</t>
  </si>
  <si>
    <t>University College Dublin</t>
  </si>
  <si>
    <t>University of Dublin, Trinity College</t>
  </si>
  <si>
    <t>University of Limerick</t>
  </si>
  <si>
    <t>ESRI (The Economic and Social Research Institute)</t>
  </si>
  <si>
    <t>Health Research Board (HRB)</t>
  </si>
  <si>
    <t>Marine Institute (Foras na Mara)</t>
  </si>
  <si>
    <t>National Institute for Bioprocessing Research (NIBRT)</t>
  </si>
  <si>
    <t>Teagasc (Agriculture and Food Development Authority)</t>
  </si>
  <si>
    <t>The Discovery Programme (Centre for Irish Archaeological Research)</t>
  </si>
  <si>
    <t xml:space="preserve">The Open University in Ireland </t>
  </si>
  <si>
    <t xml:space="preserve">HECA Member Institutions </t>
  </si>
  <si>
    <r>
      <t>AFBI (Agri-Food and Biosciences Institute)</t>
    </r>
    <r>
      <rPr>
        <sz val="8"/>
        <color theme="1"/>
        <rFont val="Calibri"/>
        <family val="2"/>
        <scheme val="minor"/>
      </rPr>
      <t>  </t>
    </r>
  </si>
  <si>
    <t>Belfast Metropolitan College – BMC</t>
  </si>
  <si>
    <t>Northern Regional College – NRC</t>
  </si>
  <si>
    <t>Southern Regional College – SRC</t>
  </si>
  <si>
    <t>South Eastern Regional College - SERC</t>
  </si>
  <si>
    <t>North West Regional College - NWRC</t>
  </si>
  <si>
    <t>South West College - SWC</t>
  </si>
  <si>
    <t>College of Agriculture, Food and Rural Enterprise - CAFRE</t>
  </si>
  <si>
    <t>FUNDED STAFF</t>
  </si>
  <si>
    <t>1.5 Equipment Costs (Laptops)</t>
  </si>
  <si>
    <t>OVERALL BUDGET</t>
  </si>
  <si>
    <t>2. Lead Investigator (Northern Ireland)</t>
  </si>
  <si>
    <t>2.1 Salary or Buy Out Costs</t>
  </si>
  <si>
    <t>2.2 Research Costs</t>
  </si>
  <si>
    <t>2.3 Travel Costs</t>
  </si>
  <si>
    <t>2.4 Equipment Costs (Laptops)</t>
  </si>
  <si>
    <t>3.1 Salary or Buy Out Costs</t>
  </si>
  <si>
    <t>3.2 Research Costs</t>
  </si>
  <si>
    <t>3.3 Travel Costs</t>
  </si>
  <si>
    <t>3.4 Equipment Costs (Laptops)</t>
  </si>
  <si>
    <t>4.1 Salary or Buy Out Costs</t>
  </si>
  <si>
    <t>4.2 Research Costs</t>
  </si>
  <si>
    <t>4.3 Travel Costs</t>
  </si>
  <si>
    <t>4.4 Equipment Costs (Laptops)</t>
  </si>
  <si>
    <t>9.1 Salary or Buy Out Costs</t>
  </si>
  <si>
    <t>9.2 Research Costs</t>
  </si>
  <si>
    <t>9.3 Travel Costs</t>
  </si>
  <si>
    <t>9.4 Equipment Costs (Laptops)</t>
  </si>
  <si>
    <t>10.1 Salary or Buy Out Costs</t>
  </si>
  <si>
    <t>10.2 Research Costs</t>
  </si>
  <si>
    <t>10.3 Travel Costs</t>
  </si>
  <si>
    <t>10.4 Equipment Costs (Laptops)</t>
  </si>
  <si>
    <t>3. Consortium Co-Lead - 1</t>
  </si>
  <si>
    <t>4. Consortium Co-Lead - 2</t>
  </si>
  <si>
    <t>5. Consortium Co-Lead - 3</t>
  </si>
  <si>
    <t>13.2 Research Costs</t>
  </si>
  <si>
    <t>13.3 Travel Costs</t>
  </si>
  <si>
    <t>14.1 Salary or Buy Out Costs</t>
  </si>
  <si>
    <t>14.2 Research Costs</t>
  </si>
  <si>
    <t>14.3 Travel Costs</t>
  </si>
  <si>
    <t>14.4 Equipment Costs (Laptops)</t>
  </si>
  <si>
    <t>15.1 Salary or Buy Out Costs</t>
  </si>
  <si>
    <t>15.2 Research Costs</t>
  </si>
  <si>
    <t>15.3 Travel Costs</t>
  </si>
  <si>
    <t>15.4 Equipment Costs (Laptops)</t>
  </si>
  <si>
    <t>16.1 Salary or Buy Out Costs</t>
  </si>
  <si>
    <t>2.5 Equipment Costs (Laptops)</t>
  </si>
  <si>
    <t>3.5 Equipment Costs (Laptops)</t>
  </si>
  <si>
    <t>4.5 Equipment Costs (Laptops)</t>
  </si>
  <si>
    <t>1. PhD Student - 1</t>
  </si>
  <si>
    <t>2. PhD Student - 2</t>
  </si>
  <si>
    <t>3. PhD Student - 3</t>
  </si>
  <si>
    <t>4. PhD Student - 4</t>
  </si>
  <si>
    <t>5. PhD Student - 5</t>
  </si>
  <si>
    <t>Duration in months</t>
  </si>
  <si>
    <t>Stipend</t>
  </si>
  <si>
    <t>6.1 Salary or Buy Out Costs</t>
  </si>
  <si>
    <t>6.2 Research Costs</t>
  </si>
  <si>
    <t>6.3 Travel Costs</t>
  </si>
  <si>
    <t>6.4 Equipment Costs (Laptops)</t>
  </si>
  <si>
    <t>7.1 Salary or Buy Out Costs</t>
  </si>
  <si>
    <t>7.2 Research Costs</t>
  </si>
  <si>
    <t>7.3 Travel Costs</t>
  </si>
  <si>
    <t>7.4 Equipment Costs (Laptops)</t>
  </si>
  <si>
    <t>8.1 Salary or Buy Out Costs</t>
  </si>
  <si>
    <t>8.2 Research Costs</t>
  </si>
  <si>
    <t>8.3 Travel Costs</t>
  </si>
  <si>
    <t>8.4 Equipment Costs (Laptops)</t>
  </si>
  <si>
    <t xml:space="preserve">1.1 Stipend Costs </t>
  </si>
  <si>
    <t>1.3 Registration/Tuition Fees</t>
  </si>
  <si>
    <t>1.4 Travel Costs</t>
  </si>
  <si>
    <t>1.6 Mobility Costs</t>
  </si>
  <si>
    <t xml:space="preserve">2.1 Stipend Costs </t>
  </si>
  <si>
    <t>3.3 Registration/Tuition Fees</t>
  </si>
  <si>
    <t>3.4 Travel Costs</t>
  </si>
  <si>
    <t>3.6 Mobility Costs</t>
  </si>
  <si>
    <t>2.3 Registration/Tuition Fees</t>
  </si>
  <si>
    <t>2.4 Travel Costs</t>
  </si>
  <si>
    <t>2.6 Mobility Costs</t>
  </si>
  <si>
    <t xml:space="preserve">3.1 Stipend Costs </t>
  </si>
  <si>
    <t xml:space="preserve">4.1 Stipend Costs </t>
  </si>
  <si>
    <t>4.3 Registration/Tuition Fees</t>
  </si>
  <si>
    <t>4.4 Travel Costs</t>
  </si>
  <si>
    <t>4.6 Mobility Costs</t>
  </si>
  <si>
    <t>6. Masters Student - 1</t>
  </si>
  <si>
    <t xml:space="preserve">6.1 Stipend Costs </t>
  </si>
  <si>
    <t>6.3 Registration/Tuition Fees</t>
  </si>
  <si>
    <t>6.4 Travel Costs</t>
  </si>
  <si>
    <t>6.5 Equipment Costs (Laptops)</t>
  </si>
  <si>
    <t>6.6 Mobility Costs</t>
  </si>
  <si>
    <t>7. Masters Student - 2</t>
  </si>
  <si>
    <t xml:space="preserve">7.1 Stipend Costs </t>
  </si>
  <si>
    <t>7.3 Registration/Tuition Fees</t>
  </si>
  <si>
    <t>7.4 Travel Costs</t>
  </si>
  <si>
    <t>7.5 Equipment Costs (Laptops)</t>
  </si>
  <si>
    <t>7.6 Mobility Costs</t>
  </si>
  <si>
    <t>Formulae are input in all cells of the Total Etismated Costs Column</t>
  </si>
  <si>
    <t>General</t>
  </si>
  <si>
    <t>Allowable Expenditure</t>
  </si>
  <si>
    <t>Research Students</t>
  </si>
  <si>
    <t>Other Costs</t>
  </si>
  <si>
    <t>Small Equipment</t>
  </si>
  <si>
    <t>Small Equipment 1</t>
  </si>
  <si>
    <t>Small Equipment 2</t>
  </si>
  <si>
    <t>HEI 1</t>
  </si>
  <si>
    <t>HEI 2</t>
  </si>
  <si>
    <t>HEI 3</t>
  </si>
  <si>
    <t>HEI 4</t>
  </si>
  <si>
    <t>External Partner 1</t>
  </si>
  <si>
    <t>External Partner 2</t>
  </si>
  <si>
    <t>External Partners</t>
  </si>
  <si>
    <t xml:space="preserve">Unit of Measure </t>
  </si>
  <si>
    <t>OTHER COSTS</t>
  </si>
  <si>
    <t>SMALL EQUIPMENT COSTS</t>
  </si>
  <si>
    <t>Eligible Lead Institutions (Ireland &amp; NI)</t>
  </si>
  <si>
    <t>EXTERNAL PARNTER(S)</t>
  </si>
  <si>
    <t>OVERHEADS</t>
  </si>
  <si>
    <t>Other Cost 1</t>
  </si>
  <si>
    <t>Other Cost 2</t>
  </si>
  <si>
    <t>6. Senior Research Fellow - 1</t>
  </si>
  <si>
    <t>7. Research Fellow - 1</t>
  </si>
  <si>
    <t>8. Research Fellow - 2</t>
  </si>
  <si>
    <t>9. Research Fellow - 3</t>
  </si>
  <si>
    <t>10. Post-Doctoral Researcher - 1</t>
  </si>
  <si>
    <t>11. Post-Doctoral Researcher - 2</t>
  </si>
  <si>
    <t>12. Post-Doctoral Researcher - 3</t>
  </si>
  <si>
    <t>13. Research Assistant - 1</t>
  </si>
  <si>
    <t>14. Research Assistant - 2</t>
  </si>
  <si>
    <t>15. Research Assistant - 3</t>
  </si>
  <si>
    <t>16. Project Manager - 6</t>
  </si>
  <si>
    <t>17.  Administrative Staff - 1</t>
  </si>
  <si>
    <t>18. Administrative Staff - 2</t>
  </si>
  <si>
    <t>19. Other - 1</t>
  </si>
  <si>
    <t>20. Other - 2</t>
  </si>
  <si>
    <t>12.1 Salary or Buy Out Costs</t>
  </si>
  <si>
    <t>12.2 Research Costs</t>
  </si>
  <si>
    <t>12.3 Travel Costs</t>
  </si>
  <si>
    <t>12.4 Equipment Costs (Laptops)</t>
  </si>
  <si>
    <t>13.1 Salary or Buy Out Costs</t>
  </si>
  <si>
    <t>13.4 Equipment Costs (Laptops)</t>
  </si>
  <si>
    <t>16.2 Travel Costs</t>
  </si>
  <si>
    <t>16.3 Equipment Costs (Laptops)</t>
  </si>
  <si>
    <t>17.1 Salary or Buy Out Costs</t>
  </si>
  <si>
    <t>17.2 Travel Costs</t>
  </si>
  <si>
    <t>17.3 Equipment Costs (Laptops)</t>
  </si>
  <si>
    <t>18.1 Salary or Buy Out Costs</t>
  </si>
  <si>
    <t>18.2 Travel Costs</t>
  </si>
  <si>
    <t>18.3 Equipment Costs (Laptops)</t>
  </si>
  <si>
    <t>Units of Measure</t>
  </si>
  <si>
    <t>Lump sum</t>
  </si>
  <si>
    <t>Unit of Measure (Lump sum, Salary, Buy-out etc…)</t>
  </si>
  <si>
    <t>Percentage</t>
  </si>
  <si>
    <t>Institution/Organisation</t>
  </si>
  <si>
    <t>Work on WP1 - ongoing throughout project - 48 months</t>
  </si>
  <si>
    <t>18. Other - 1</t>
  </si>
  <si>
    <t>9. Post-Doctoral Researcher - 1</t>
  </si>
  <si>
    <t>10. Post-Doctoral Researcher - 2</t>
  </si>
  <si>
    <t>13. Post-Doctoral Researcher - 4</t>
  </si>
  <si>
    <t>14. Research Assistant - 1</t>
  </si>
  <si>
    <t>15. Research Assistant - 2</t>
  </si>
  <si>
    <t>Sample Budget</t>
  </si>
  <si>
    <t>HEI Ireland 1</t>
  </si>
  <si>
    <t>HEI Ireland 2</t>
  </si>
  <si>
    <t>HEI NI 2</t>
  </si>
  <si>
    <t>HEI NI 1</t>
  </si>
  <si>
    <t>Publication Costs</t>
  </si>
  <si>
    <t>Workshop Costs</t>
  </si>
  <si>
    <t>Dissemination of papers</t>
  </si>
  <si>
    <t>Dissemination of research &amp; collaboration</t>
  </si>
  <si>
    <t>Lump Sum: One Time Payment</t>
  </si>
  <si>
    <t>Lump Sum</t>
  </si>
  <si>
    <t>Travel to visit partner institutions</t>
  </si>
  <si>
    <t xml:space="preserve">No laptop required </t>
  </si>
  <si>
    <t>Laptop &amp; docking station set up</t>
  </si>
  <si>
    <t>Salary Costs</t>
  </si>
  <si>
    <t>SAMPLE</t>
  </si>
  <si>
    <t>Partner 3</t>
  </si>
  <si>
    <t>Partner 4</t>
  </si>
  <si>
    <t xml:space="preserve">25% Overhead </t>
  </si>
  <si>
    <t xml:space="preserve">External Partner 1 </t>
  </si>
  <si>
    <t xml:space="preserve">External Partner 1 (insert name if "Other") </t>
  </si>
  <si>
    <t>1.1 Travel</t>
  </si>
  <si>
    <t>1.2 Workshop</t>
  </si>
  <si>
    <t>Months (Buy-Out %: Percentage of teaching buy out funded by the grant)</t>
  </si>
  <si>
    <t>Contingency calculation linked to partner's allocated budget amount</t>
  </si>
  <si>
    <t>Website Costs</t>
  </si>
  <si>
    <t>Set-up and maintenance of project website</t>
  </si>
  <si>
    <t>1.3 Data Collection &amp; Analysis</t>
  </si>
  <si>
    <t>Marketing Costs</t>
  </si>
  <si>
    <t>Merchandising</t>
  </si>
  <si>
    <t>Merchandising &amp; Logo Design</t>
  </si>
  <si>
    <t>1.4 Dissemination</t>
  </si>
  <si>
    <t>Service Cost</t>
  </si>
  <si>
    <t>Market Value</t>
  </si>
  <si>
    <t>Market Value: Estimated price of the item based on price-comparison on the market</t>
  </si>
  <si>
    <t>Stipend: Annual Stipend for Research Students</t>
  </si>
  <si>
    <t>Per Call Document</t>
  </si>
  <si>
    <t>If adding or removing rows, ensure that formulae in Column H are corrected</t>
  </si>
  <si>
    <t>Salary or Buy Out Costs</t>
  </si>
  <si>
    <t>Travel Costs</t>
  </si>
  <si>
    <t>Equipment Costs (Laptops)</t>
  </si>
  <si>
    <t>Research Costs</t>
  </si>
  <si>
    <t>To add additional Consortium Co-leads create new rows using same cost categorisation - Please ensure the formula is also copied &amp; pasted for column H</t>
  </si>
  <si>
    <t>To add additional Senior Research Fellows create new rows using same cost categorisation - Please ensure the formula is also copied &amp; pasted for column H</t>
  </si>
  <si>
    <t>To add additional Reseach Fellows create new rows using same cost categorisation - Please ensure the formula is also copied &amp; pasted for column H</t>
  </si>
  <si>
    <t>To add additional Post-Doctoral Researchers, create new rows using same cost categorisation - Please ensure the formula is also copied &amp; pasted for column H</t>
  </si>
  <si>
    <t>To add additional Research Assistants, create new rows using same cost categorisation - Please ensure the formula is also copied &amp; pasted for column H</t>
  </si>
  <si>
    <t>To add additional Administrative Staff, create new rows using same cost categorisation - Please ensure the formula is also copied &amp; pasted for column H</t>
  </si>
  <si>
    <t>To add additional Other Staff, create new rows using same cost categorisation - Please ensure the formula is also copied &amp; pasted for column H</t>
  </si>
  <si>
    <t>To add additional External Partners, create new rows using same cost categorisation - Please ensure the formula is also copied &amp; pasted for column H</t>
  </si>
  <si>
    <t>To add additional PhD Students, create new rows using same cost categorisation - Please ensure the formula is also copied &amp; pasted for column H</t>
  </si>
  <si>
    <t>To add additional Master Students, create new rows using same cost categorisation - Please ensure the formula is also copied &amp; pasted for column H</t>
  </si>
  <si>
    <t>Publication &amp; Dissemination Costs</t>
  </si>
  <si>
    <t xml:space="preserve">Stipend Costs </t>
  </si>
  <si>
    <t>Registration/Tuition Fees</t>
  </si>
  <si>
    <t>Mobility Costs</t>
  </si>
  <si>
    <t>Laptop (€2000) &amp; docking station (€500) set up</t>
  </si>
  <si>
    <t>Buy-Out</t>
  </si>
  <si>
    <t>Salary</t>
  </si>
  <si>
    <t>Estimate calculated based on price of consumables required for research</t>
  </si>
  <si>
    <t>Total Estimate</t>
  </si>
  <si>
    <t>Estimate calculated based on price of consumables required for research for full project duration</t>
  </si>
  <si>
    <t>Estimate calculated based on price of consumables required for research for 36m</t>
  </si>
  <si>
    <t>Buy-Out (estimated at €500/month)</t>
  </si>
  <si>
    <t>Buy-Out (estimated at €1000/month)</t>
  </si>
  <si>
    <t>Buy-Out (estimated at €200/month)</t>
  </si>
  <si>
    <t>Exchange rate (InforEuro) (europa.eu)</t>
  </si>
  <si>
    <t>1 GBP = 1.16877 EUR</t>
  </si>
  <si>
    <t>FTE 0.5, IUA (22/23) RF Point 1 (€77,617) for 24m &amp; Point 2 (€79,868) for 12m</t>
  </si>
  <si>
    <t>FTE 1, IUA (22/23) PDR1 Point 2 (€54,759) for 24m + Point 3 (€57,267) for 24m</t>
  </si>
  <si>
    <t>FTE 1, Salary Costs AC2 spine point 35 (€50,231.4) for 24m + point 36 (€51,733.3) for 24m</t>
  </si>
  <si>
    <t>FTE 1, IUA (22/23) RA Point 6 (€42,567) for 24m + Point 7 (€43,763) for 24m</t>
  </si>
  <si>
    <t>Salary Costs AC1 spine point 29 (€42,103.8) for 24m + point 30 (€43,360.2) for 24m</t>
  </si>
  <si>
    <t>Maximum allowable salary costs for PM, remainder of salary co-funded by other sources</t>
  </si>
  <si>
    <t>Estimate calculated based on price of consumables required for research for 48m</t>
  </si>
  <si>
    <t>1 publication per annum</t>
  </si>
  <si>
    <t>data collection costs for publication</t>
  </si>
  <si>
    <t>Percentage: can be used if a cost is calculated based on the % of a certain amount</t>
  </si>
  <si>
    <t>Service Cost: Estimated price of service based on price-comparison on the market</t>
  </si>
  <si>
    <t xml:space="preserve">Salary: Gross Annual Salary Rate (inclusive of employer contributions) per official Payscales </t>
  </si>
  <si>
    <t>Total Estimate: An estimated total amount calculated by adding the price of multiple consumables (i.e. research costs)</t>
  </si>
  <si>
    <t>Buy-Out: Estimated buy-out rate for the academic staff to allocate time to the project proposal</t>
  </si>
  <si>
    <t>Month + Year</t>
  </si>
  <si>
    <t>All costs for approved roles must be budgeted from the outset. No further budget will be made available subsequent to award offer. Budgets should include provision for advancement on incremental salary scales with appropriate justification provided.</t>
  </si>
  <si>
    <t>Funded Staff</t>
  </si>
  <si>
    <t>Overheads (Indirect Costs)</t>
  </si>
  <si>
    <t>Contingency Costs</t>
  </si>
  <si>
    <r>
      <rPr>
        <sz val="11"/>
        <color theme="10"/>
        <rFont val="Calibri"/>
        <family val="2"/>
        <scheme val="minor"/>
      </rPr>
      <t xml:space="preserve">2. </t>
    </r>
    <r>
      <rPr>
        <u/>
        <sz val="11"/>
        <color theme="10"/>
        <rFont val="Calibri"/>
        <family val="2"/>
        <scheme val="minor"/>
      </rPr>
      <t>One consolidated budget in Euros per application (InforEuro to be used for FX rate calculation). Submitted in .xlsx format.</t>
    </r>
  </si>
  <si>
    <t>4. Additional Partners (outside of Ireland or Northern Ireland) cannot request funds.</t>
  </si>
  <si>
    <t>5. Funding cannot be used for estates, room rental, or office space.</t>
  </si>
  <si>
    <t>6. Funding cannot be used as seed funding for other projects.</t>
  </si>
  <si>
    <t>7. Buy-out costs for core staff and salary costs for recruited staff may be included in accordance with institutional norms.</t>
  </si>
  <si>
    <t>8. Salary scales must align with the Irish Universities' Association (IUA) and the applicable rates in Northern Ireland.</t>
  </si>
  <si>
    <r>
      <t xml:space="preserve">9. Salary costs for a Project Manager may be included, up to </t>
    </r>
    <r>
      <rPr>
        <sz val="11"/>
        <color rgb="FF0070C0"/>
        <rFont val="Calibri"/>
        <family val="2"/>
        <scheme val="minor"/>
      </rPr>
      <t>€80,000</t>
    </r>
    <r>
      <rPr>
        <sz val="11"/>
        <color theme="1"/>
        <rFont val="Calibri"/>
        <family val="2"/>
        <scheme val="minor"/>
      </rPr>
      <t xml:space="preserve"> per annum, pro rata.</t>
    </r>
  </si>
  <si>
    <t>10. Research consumables and travel costs are capped at €10,000 per person, per annum - justification required.</t>
  </si>
  <si>
    <t>11. Visiting researcher costs are allowed with clear justification.</t>
  </si>
  <si>
    <r>
      <t xml:space="preserve">12. Institutional overheads up to 25% of pay </t>
    </r>
    <r>
      <rPr>
        <sz val="11"/>
        <rFont val="Calibri"/>
        <family val="2"/>
        <scheme val="minor"/>
      </rPr>
      <t>costs (i.e., core staff buy-out  and salary costs)</t>
    </r>
    <r>
      <rPr>
        <sz val="11"/>
        <color theme="1"/>
        <rFont val="Calibri"/>
        <family val="2"/>
        <scheme val="minor"/>
      </rPr>
      <t xml:space="preserve"> are allowed.</t>
    </r>
  </si>
  <si>
    <t>13. Overheads are calculated on a pro rata basis of the pay costs.</t>
  </si>
  <si>
    <t>14. External Partners may be allocated up to 10% of the budget</t>
  </si>
  <si>
    <r>
      <t xml:space="preserve">15. Costs </t>
    </r>
    <r>
      <rPr>
        <sz val="11"/>
        <color rgb="FF0070C0"/>
        <rFont val="Calibri"/>
        <family val="2"/>
        <scheme val="minor"/>
      </rPr>
      <t xml:space="preserve">allowed include </t>
    </r>
    <r>
      <rPr>
        <sz val="11"/>
        <color theme="1"/>
        <rFont val="Calibri"/>
        <family val="2"/>
        <scheme val="minor"/>
      </rPr>
      <t>- Travel, Networking, Dissemination &amp; Impact Costs (publication services), Fieldwork Costs…</t>
    </r>
  </si>
  <si>
    <t>16. No staff costs or overheads may be sought for External Partners</t>
  </si>
  <si>
    <r>
      <t>18. Stipends for a full time Research Student may be no less than</t>
    </r>
    <r>
      <rPr>
        <sz val="11"/>
        <color rgb="FF0070C0"/>
        <rFont val="Calibri"/>
        <family val="2"/>
        <scheme val="minor"/>
      </rPr>
      <t xml:space="preserve"> €19,000</t>
    </r>
    <r>
      <rPr>
        <sz val="11"/>
        <color theme="1"/>
        <rFont val="Calibri"/>
        <family val="2"/>
        <scheme val="minor"/>
      </rPr>
      <t xml:space="preserve"> per annum.</t>
    </r>
  </si>
  <si>
    <t>20. Research students stipend/research/travel costs may be supplemented by other sources as long as it does not prevent the student from achieving the aims and objectives of their research.</t>
  </si>
  <si>
    <t>22. Up to €10,000 per single item may be sought for necessary small equipment which is not availble through other means.</t>
  </si>
  <si>
    <t>23. Costs linked to access to equipment, and/or access to services, and/or infrastructures necessary to the completion of the project may be sought and clearly justified.</t>
  </si>
  <si>
    <t>24. Costs related to the following may be sought and justified:  fieldwork, data collection, archives, open access publication, access to national infrastructures, etc.</t>
  </si>
  <si>
    <t>25. Costs that are related to building research capacity between institutions such as: developing academic content, visiting researchers (i.e.,  guest speakers), workshops and seminars, development of training modules etc.</t>
  </si>
  <si>
    <t>26. Costs requested for the use of incentives/vouchers to recruit and incentivise participants/participation in a project should be clearly set out and justified ‘Other Costs’ in the Budget Template.  Approval for this cost will be subject to evidence being provided to the HEA of approval for their use from relevant institutional research/ethics committe.</t>
  </si>
  <si>
    <t>27. Provision should be made for contingency costs at up to 10% of the overall budget.</t>
  </si>
  <si>
    <r>
      <t>28. Contingency costs can only be drawn down at the end of the project</t>
    </r>
    <r>
      <rPr>
        <sz val="11"/>
        <color rgb="FF0070C0"/>
        <rFont val="Calibri"/>
        <family val="2"/>
        <scheme val="minor"/>
      </rPr>
      <t xml:space="preserve"> and following </t>
    </r>
    <r>
      <rPr>
        <sz val="11"/>
        <color theme="1"/>
        <rFont val="Calibri"/>
        <family val="2"/>
        <scheme val="minor"/>
      </rPr>
      <t>approval by HEA.</t>
    </r>
  </si>
  <si>
    <t>29. Contingency is for risk mitigation, not essential research activities (these should be incuded in the budget).</t>
  </si>
  <si>
    <t xml:space="preserve">GBP &gt; EUR FX Rate </t>
  </si>
  <si>
    <t>Sample North South Research Project</t>
  </si>
  <si>
    <t>HEI Northern Ireland 1</t>
  </si>
  <si>
    <t>South East Technological Institution</t>
  </si>
  <si>
    <t>Cavan &amp; Monaghan ETB</t>
  </si>
  <si>
    <t>City of Dublin ETB</t>
  </si>
  <si>
    <t>Cork ETB</t>
  </si>
  <si>
    <t>Donegal ETB</t>
  </si>
  <si>
    <t>Dublin &amp; Dún Laoghaire ETB</t>
  </si>
  <si>
    <t>Galway &amp; Roscommon ETB</t>
  </si>
  <si>
    <t>Kerry ETB</t>
  </si>
  <si>
    <t>Kildare &amp; Wicklow ETB</t>
  </si>
  <si>
    <t>Kilkenny &amp; Carlow ETB</t>
  </si>
  <si>
    <t>Laois &amp; Offaly ETB</t>
  </si>
  <si>
    <t>Limerick &amp; Clare ETB</t>
  </si>
  <si>
    <t>Longford &amp; Westmeath ETB</t>
  </si>
  <si>
    <t>Louth &amp; Meath ETB</t>
  </si>
  <si>
    <t>Mayo Sligo &amp; Leitrim ETB</t>
  </si>
  <si>
    <t>Tipperary ETB</t>
  </si>
  <si>
    <t>Waterford &amp; Wexford ETB</t>
  </si>
  <si>
    <t>SFI Research Centres</t>
  </si>
  <si>
    <t>Technology Centres</t>
  </si>
  <si>
    <t>Technology Gateways</t>
  </si>
  <si>
    <t>Tyndall National Institute</t>
  </si>
  <si>
    <t>FTE 0.5, Salary Costs AC3 spine point 43 (€63,575.3) for 24m + point 44 (€65,475.7) for 12m</t>
  </si>
  <si>
    <t>1. Maximum award value is €4,000,000.00 (including contingency costs and overheads).
Up to 50% of funding may go to partners in Northern Ireland (including contingency costs).</t>
  </si>
  <si>
    <t>3. Compliance with State Aid regulations, Export Controls and taxation matters must be ensured by host institutions.</t>
  </si>
  <si>
    <t xml:space="preserve">Costs for laptops are capped at €2,000. Justification for laptops requiring a higher spec priced beyond the cap will be considered on a case by case basis. </t>
  </si>
  <si>
    <t>19. Costs associated with  Registration/Tuition Fees may be sought for International PhD students.</t>
  </si>
  <si>
    <t xml:space="preserve">As per the IUA Scale or equivalent. </t>
  </si>
  <si>
    <r>
      <t xml:space="preserve">Always refer to the rules </t>
    </r>
    <r>
      <rPr>
        <b/>
        <i/>
        <sz val="12"/>
        <color rgb="FF0070C0"/>
        <rFont val="Calibri"/>
        <family val="2"/>
        <scheme val="minor"/>
      </rPr>
      <t xml:space="preserve">set out in the Call Document </t>
    </r>
    <r>
      <rPr>
        <b/>
        <i/>
        <sz val="12"/>
        <color rgb="FFC00000"/>
        <rFont val="Calibri"/>
        <family val="2"/>
        <scheme val="minor"/>
      </rPr>
      <t>for detailed instructions regarding allowable expenditure and eligible costs</t>
    </r>
  </si>
  <si>
    <r>
      <rPr>
        <sz val="11"/>
        <color rgb="FF0070C0"/>
        <rFont val="Calibri"/>
        <family val="2"/>
        <scheme val="minor"/>
      </rPr>
      <t>17. Research student costs includes; stipends plus research consumables, travel and other costs for research students (Masters and PhD), up to €30,000 per annum per student may be sought. 
Fees for research studentmay be sought in addition to the €30K per annum. Fees/Stipends/Research Costs are for up to a maximum of four years for PhD students.  Course equivalency for Masters students</t>
    </r>
    <r>
      <rPr>
        <sz val="11"/>
        <color theme="1"/>
        <rFont val="Calibri"/>
        <family val="2"/>
        <scheme val="minor"/>
      </rPr>
      <t>.</t>
    </r>
  </si>
  <si>
    <t>21. Where possible Research Students are expected to spend 12 months or moreof their outside host institution to increase all-island collaboration at early career stage. As such an additional €5,000 (pro rata) in mobility costs may be sought for costs incurred (such as an increase in registration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</si>
</sst>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5"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font>
    <font>
      <i/>
      <sz val="11"/>
      <color theme="0" tint="-0.499984740745262"/>
      <name val="Calibri"/>
      <family val="2"/>
      <scheme val="minor"/>
    </font>
    <font>
      <b/>
      <sz val="11"/>
      <name val="Calibri"/>
      <family val="2"/>
      <scheme val="minor"/>
    </font>
    <font>
      <sz val="11"/>
      <color theme="1"/>
      <name val="Calibri"/>
      <family val="2"/>
      <scheme val="minor"/>
    </font>
    <font>
      <b/>
      <i/>
      <sz val="11"/>
      <color theme="1" tint="0.499984740745262"/>
      <name val="Calibri"/>
      <family val="2"/>
      <scheme val="minor"/>
    </font>
    <font>
      <sz val="11"/>
      <name val="Calibri"/>
      <family val="2"/>
      <scheme val="minor"/>
    </font>
    <font>
      <i/>
      <sz val="11"/>
      <name val="Calibri"/>
      <family val="2"/>
      <scheme val="minor"/>
    </font>
    <font>
      <sz val="11"/>
      <color rgb="FF000000"/>
      <name val="Calibri"/>
      <family val="2"/>
      <scheme val="minor"/>
    </font>
    <font>
      <sz val="8"/>
      <color theme="1"/>
      <name val="Calibri"/>
      <family val="2"/>
      <scheme val="minor"/>
    </font>
    <font>
      <sz val="11"/>
      <color theme="1"/>
      <name val="Calibri"/>
      <family val="2"/>
    </font>
    <font>
      <b/>
      <sz val="9"/>
      <color indexed="81"/>
      <name val="Tahoma"/>
      <family val="2"/>
    </font>
    <font>
      <sz val="9"/>
      <color indexed="81"/>
      <name val="Tahoma"/>
      <family val="2"/>
    </font>
    <font>
      <i/>
      <sz val="11"/>
      <color rgb="FFFF0000"/>
      <name val="Calibri"/>
      <family val="2"/>
      <scheme val="minor"/>
    </font>
    <font>
      <b/>
      <sz val="12"/>
      <color theme="1"/>
      <name val="Calibri"/>
      <family val="2"/>
      <scheme val="minor"/>
    </font>
    <font>
      <b/>
      <sz val="14"/>
      <color theme="0"/>
      <name val="Calibri"/>
      <family val="2"/>
      <scheme val="minor"/>
    </font>
    <font>
      <u/>
      <sz val="11"/>
      <color theme="10"/>
      <name val="Calibri"/>
      <family val="2"/>
      <scheme val="minor"/>
    </font>
    <font>
      <sz val="8"/>
      <name val="Calibri"/>
      <family val="2"/>
      <scheme val="minor"/>
    </font>
    <font>
      <b/>
      <i/>
      <sz val="12"/>
      <color rgb="FFC00000"/>
      <name val="Calibri"/>
      <family val="2"/>
      <scheme val="minor"/>
    </font>
    <font>
      <b/>
      <i/>
      <sz val="11"/>
      <color rgb="FFC00000"/>
      <name val="Calibri"/>
      <family val="2"/>
      <scheme val="minor"/>
    </font>
    <font>
      <sz val="11"/>
      <color theme="10"/>
      <name val="Calibri"/>
      <family val="2"/>
      <scheme val="minor"/>
    </font>
    <font>
      <sz val="11"/>
      <color rgb="FF0070C0"/>
      <name val="Calibri"/>
      <family val="2"/>
      <scheme val="minor"/>
    </font>
    <font>
      <b/>
      <i/>
      <sz val="12"/>
      <color rgb="FF0070C0"/>
      <name val="Calibri"/>
      <family val="2"/>
      <scheme val="minor"/>
    </font>
  </fonts>
  <fills count="15">
    <fill>
      <patternFill patternType="none"/>
    </fill>
    <fill>
      <patternFill patternType="gray125"/>
    </fill>
    <fill>
      <patternFill patternType="solid">
        <fgColor rgb="FF162C5B"/>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73">
    <xf numFmtId="0" fontId="0" fillId="0" borderId="0" xfId="0"/>
    <xf numFmtId="0" fontId="0" fillId="0" borderId="1" xfId="0" applyBorder="1"/>
    <xf numFmtId="0" fontId="0" fillId="0" borderId="1" xfId="0" applyBorder="1" applyAlignment="1">
      <alignment wrapText="1"/>
    </xf>
    <xf numFmtId="0" fontId="1" fillId="2" borderId="1" xfId="0" applyFont="1" applyFill="1" applyBorder="1"/>
    <xf numFmtId="0" fontId="1" fillId="2" borderId="0" xfId="0" applyFont="1" applyFill="1"/>
    <xf numFmtId="0" fontId="1" fillId="2" borderId="0" xfId="0" applyFont="1" applyFill="1" applyAlignment="1">
      <alignment wrapText="1"/>
    </xf>
    <xf numFmtId="0" fontId="0" fillId="0" borderId="0" xfId="0" applyAlignment="1">
      <alignment wrapText="1"/>
    </xf>
    <xf numFmtId="0" fontId="0" fillId="3" borderId="0" xfId="0" applyFill="1"/>
    <xf numFmtId="0" fontId="0" fillId="3" borderId="0" xfId="0" applyFill="1" applyAlignment="1">
      <alignment horizontal="right"/>
    </xf>
    <xf numFmtId="0" fontId="3" fillId="5" borderId="1" xfId="0" applyFont="1" applyFill="1" applyBorder="1" applyAlignment="1">
      <alignment vertical="top" wrapText="1"/>
    </xf>
    <xf numFmtId="44" fontId="3" fillId="5" borderId="1" xfId="0" applyNumberFormat="1" applyFont="1" applyFill="1" applyBorder="1" applyAlignment="1">
      <alignment vertical="top" wrapText="1"/>
    </xf>
    <xf numFmtId="0" fontId="7" fillId="0" borderId="0" xfId="0" applyFont="1" applyAlignment="1">
      <alignment horizontal="right"/>
    </xf>
    <xf numFmtId="44" fontId="0" fillId="0" borderId="0" xfId="1" applyFont="1"/>
    <xf numFmtId="0" fontId="2" fillId="6" borderId="0" xfId="0" applyFont="1" applyFill="1"/>
    <xf numFmtId="0" fontId="0" fillId="6" borderId="0" xfId="0" applyFill="1"/>
    <xf numFmtId="44" fontId="0" fillId="0" borderId="0" xfId="0" applyNumberFormat="1"/>
    <xf numFmtId="0" fontId="5"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5" fillId="0" borderId="0" xfId="0" applyFont="1" applyAlignment="1">
      <alignment horizontal="right"/>
    </xf>
    <xf numFmtId="0" fontId="8" fillId="0" borderId="0" xfId="0" applyFont="1" applyAlignment="1">
      <alignment horizontal="right"/>
    </xf>
    <xf numFmtId="0" fontId="0" fillId="7" borderId="0" xfId="0" applyFill="1"/>
    <xf numFmtId="0" fontId="0" fillId="8" borderId="0" xfId="0" applyFill="1"/>
    <xf numFmtId="0" fontId="0" fillId="0" borderId="0" xfId="0" applyAlignment="1">
      <alignment vertical="center"/>
    </xf>
    <xf numFmtId="0" fontId="0" fillId="0" borderId="0" xfId="0" applyAlignment="1">
      <alignment horizontal="justify" vertical="center"/>
    </xf>
    <xf numFmtId="44" fontId="2" fillId="6" borderId="0" xfId="1" applyFont="1" applyFill="1"/>
    <xf numFmtId="0" fontId="0" fillId="9" borderId="0" xfId="0" applyFill="1"/>
    <xf numFmtId="0" fontId="7" fillId="0" borderId="0" xfId="0" applyFont="1" applyAlignment="1">
      <alignment horizontal="left"/>
    </xf>
    <xf numFmtId="0" fontId="7" fillId="0" borderId="0" xfId="0" applyFont="1"/>
    <xf numFmtId="0" fontId="0" fillId="10" borderId="0" xfId="0" applyFill="1"/>
    <xf numFmtId="0" fontId="2" fillId="0" borderId="0" xfId="0" applyFont="1"/>
    <xf numFmtId="44" fontId="0" fillId="9" borderId="0" xfId="0" applyNumberFormat="1" applyFill="1"/>
    <xf numFmtId="44" fontId="0" fillId="6" borderId="0" xfId="1" applyFont="1" applyFill="1"/>
    <xf numFmtId="44" fontId="5" fillId="0" borderId="0" xfId="1" applyFont="1" applyAlignment="1">
      <alignment horizontal="left"/>
    </xf>
    <xf numFmtId="44" fontId="0" fillId="9" borderId="0" xfId="1" applyFont="1" applyFill="1"/>
    <xf numFmtId="44" fontId="1" fillId="2" borderId="0" xfId="1" applyFont="1" applyFill="1"/>
    <xf numFmtId="0" fontId="15" fillId="0" borderId="0" xfId="0" applyFont="1"/>
    <xf numFmtId="0" fontId="0" fillId="0" borderId="0" xfId="0" applyAlignment="1">
      <alignment horizontal="left" indent="1"/>
    </xf>
    <xf numFmtId="0" fontId="5" fillId="10" borderId="0" xfId="0" applyFont="1" applyFill="1" applyAlignment="1">
      <alignment horizontal="left"/>
    </xf>
    <xf numFmtId="0" fontId="5" fillId="10" borderId="0" xfId="0" applyFont="1" applyFill="1" applyAlignment="1">
      <alignment horizontal="left" wrapText="1"/>
    </xf>
    <xf numFmtId="0" fontId="5" fillId="10" borderId="0" xfId="0" applyFont="1" applyFill="1" applyAlignment="1">
      <alignment horizontal="left" vertical="center" wrapText="1"/>
    </xf>
    <xf numFmtId="0" fontId="5" fillId="10" borderId="0" xfId="0" applyFont="1" applyFill="1" applyAlignment="1">
      <alignment vertical="center" wrapText="1"/>
    </xf>
    <xf numFmtId="0" fontId="0" fillId="0" borderId="0" xfId="2" applyNumberFormat="1" applyFont="1"/>
    <xf numFmtId="0" fontId="0" fillId="6" borderId="0" xfId="0" applyFill="1" applyAlignment="1">
      <alignment wrapText="1"/>
    </xf>
    <xf numFmtId="0" fontId="0" fillId="13" borderId="0" xfId="0" applyFill="1"/>
    <xf numFmtId="44" fontId="8" fillId="0" borderId="0" xfId="1" applyFont="1" applyAlignment="1">
      <alignment horizontal="left"/>
    </xf>
    <xf numFmtId="0" fontId="2" fillId="9" borderId="0" xfId="0" applyFont="1" applyFill="1"/>
    <xf numFmtId="44" fontId="2" fillId="9" borderId="0" xfId="0" applyNumberFormat="1" applyFont="1" applyFill="1"/>
    <xf numFmtId="44" fontId="2" fillId="0" borderId="0" xfId="0" applyNumberFormat="1" applyFont="1"/>
    <xf numFmtId="44" fontId="2" fillId="9" borderId="0" xfId="1" applyFont="1" applyFill="1"/>
    <xf numFmtId="44" fontId="0" fillId="14" borderId="0" xfId="1" applyFont="1" applyFill="1"/>
    <xf numFmtId="14" fontId="0" fillId="0" borderId="1" xfId="0" applyNumberFormat="1" applyBorder="1"/>
    <xf numFmtId="0" fontId="0" fillId="0" borderId="1" xfId="0" applyBorder="1" applyAlignment="1">
      <alignment horizontal="center" wrapText="1"/>
    </xf>
    <xf numFmtId="14" fontId="0" fillId="0" borderId="1" xfId="0" applyNumberFormat="1" applyBorder="1" applyAlignment="1">
      <alignment horizontal="center"/>
    </xf>
    <xf numFmtId="0" fontId="18" fillId="0" borderId="0" xfId="3"/>
    <xf numFmtId="0" fontId="0" fillId="0" borderId="4" xfId="0" applyBorder="1"/>
    <xf numFmtId="0" fontId="0" fillId="7" borderId="1" xfId="0" applyFill="1" applyBorder="1"/>
    <xf numFmtId="0" fontId="0" fillId="0" borderId="1" xfId="0" applyBorder="1" applyAlignment="1">
      <alignment horizontal="left" vertical="center" wrapText="1"/>
    </xf>
    <xf numFmtId="0" fontId="0" fillId="0" borderId="1" xfId="0" applyBorder="1" applyAlignment="1">
      <alignment horizontal="left" wrapText="1"/>
    </xf>
    <xf numFmtId="0" fontId="1" fillId="4" borderId="1" xfId="0" applyFont="1" applyFill="1" applyBorder="1"/>
    <xf numFmtId="0" fontId="4" fillId="0" borderId="1" xfId="0" applyFont="1" applyBorder="1" applyAlignment="1">
      <alignment wrapText="1"/>
    </xf>
    <xf numFmtId="0" fontId="17" fillId="11" borderId="3" xfId="0" applyFont="1" applyFill="1" applyBorder="1" applyAlignment="1">
      <alignment horizontal="center" vertical="center"/>
    </xf>
    <xf numFmtId="0" fontId="16" fillId="12" borderId="4" xfId="0" applyFont="1" applyFill="1" applyBorder="1" applyAlignment="1">
      <alignment horizontal="center" vertical="center"/>
    </xf>
    <xf numFmtId="0" fontId="0" fillId="0" borderId="4" xfId="0" applyBorder="1" applyAlignment="1">
      <alignment horizontal="left" vertical="center" wrapText="1" indent="1"/>
    </xf>
    <xf numFmtId="0" fontId="18" fillId="0" borderId="4" xfId="3" applyBorder="1" applyAlignment="1">
      <alignment horizontal="left" vertical="center" indent="1"/>
    </xf>
    <xf numFmtId="0" fontId="0" fillId="0" borderId="4" xfId="0" applyBorder="1" applyAlignment="1">
      <alignment horizontal="left" vertical="center" indent="1"/>
    </xf>
    <xf numFmtId="0" fontId="16" fillId="12" borderId="4" xfId="0" applyFont="1" applyFill="1" applyBorder="1" applyAlignment="1">
      <alignment horizontal="center"/>
    </xf>
    <xf numFmtId="0" fontId="0" fillId="0" borderId="4" xfId="0" applyBorder="1" applyAlignment="1">
      <alignment horizontal="left" wrapText="1" indent="1"/>
    </xf>
    <xf numFmtId="0" fontId="20" fillId="0" borderId="5" xfId="0" applyFont="1" applyBorder="1" applyAlignment="1">
      <alignment horizontal="center" vertical="center" wrapText="1"/>
    </xf>
    <xf numFmtId="0" fontId="21" fillId="0" borderId="4" xfId="0" applyFont="1" applyBorder="1" applyAlignment="1">
      <alignment horizontal="center" wrapText="1"/>
    </xf>
    <xf numFmtId="0" fontId="10" fillId="0" borderId="0" xfId="0" applyFont="1" applyAlignment="1">
      <alignment vertical="center"/>
    </xf>
    <xf numFmtId="0" fontId="12" fillId="0" borderId="0" xfId="0" applyFont="1" applyAlignment="1">
      <alignment vertical="center"/>
    </xf>
    <xf numFmtId="0" fontId="1" fillId="2" borderId="2"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162C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AF97C.C6F3854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3072554</xdr:colOff>
      <xdr:row>0</xdr:row>
      <xdr:rowOff>33867</xdr:rowOff>
    </xdr:from>
    <xdr:to>
      <xdr:col>0</xdr:col>
      <xdr:colOff>4579832</xdr:colOff>
      <xdr:row>0</xdr:row>
      <xdr:rowOff>755141</xdr:rowOff>
    </xdr:to>
    <xdr:pic>
      <xdr:nvPicPr>
        <xdr:cNvPr id="2" name="Picture 1" descr="A logo for a company&#10;&#10;Description automatically generated">
          <a:extLst>
            <a:ext uri="{FF2B5EF4-FFF2-40B4-BE49-F238E27FC236}">
              <a16:creationId xmlns:a16="http://schemas.microsoft.com/office/drawing/2014/main" id="{C736F94A-B8A2-87C0-B25C-B037B174DC63}"/>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072554" y="33867"/>
          <a:ext cx="1507913" cy="7225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44546A"/>
      </a:dk2>
      <a:lt2>
        <a:srgbClr val="E7E6E6"/>
      </a:lt2>
      <a:accent1>
        <a:srgbClr val="5193CB"/>
      </a:accent1>
      <a:accent2>
        <a:srgbClr val="7AAA70"/>
      </a:accent2>
      <a:accent3>
        <a:srgbClr val="236195"/>
      </a:accent3>
      <a:accent4>
        <a:srgbClr val="DDF3FF"/>
      </a:accent4>
      <a:accent5>
        <a:srgbClr val="7AAA70"/>
      </a:accent5>
      <a:accent6>
        <a:srgbClr val="BAD3B5"/>
      </a:accent6>
      <a:hlink>
        <a:srgbClr val="D22036"/>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commission.europa.eu/funding-tenders/procedures-guidelines-tenders/information-contractors-and-beneficiaries/exchange-rate-inforeuro_en"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commission.europa.eu/funding-tenders/procedures-guidelines-tenders/information-contractors-and-beneficiaries/exchange-rate-inforeuro_en"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40A4-19C4-4CE5-AFAE-B3384EE425A7}">
  <dimension ref="A1:D43"/>
  <sheetViews>
    <sheetView workbookViewId="0">
      <selection activeCell="B19" sqref="B19"/>
    </sheetView>
  </sheetViews>
  <sheetFormatPr defaultRowHeight="15" x14ac:dyDescent="0.25"/>
  <cols>
    <col min="1" max="1" width="17.140625" customWidth="1"/>
    <col min="2" max="2" width="51.28515625" bestFit="1" customWidth="1"/>
    <col min="3" max="3" width="58.42578125" bestFit="1" customWidth="1"/>
    <col min="4" max="4" width="23.140625" customWidth="1"/>
  </cols>
  <sheetData>
    <row r="1" spans="1:4" x14ac:dyDescent="0.25">
      <c r="A1" s="21" t="s">
        <v>64</v>
      </c>
      <c r="B1" s="22" t="s">
        <v>219</v>
      </c>
      <c r="C1" s="29" t="s">
        <v>215</v>
      </c>
      <c r="D1" s="44" t="s">
        <v>265</v>
      </c>
    </row>
    <row r="2" spans="1:4" x14ac:dyDescent="0.25">
      <c r="A2" t="s">
        <v>323</v>
      </c>
      <c r="B2" s="23" t="s">
        <v>66</v>
      </c>
      <c r="C2" t="s">
        <v>7</v>
      </c>
      <c r="D2" t="s">
        <v>266</v>
      </c>
    </row>
    <row r="3" spans="1:4" x14ac:dyDescent="0.25">
      <c r="A3" t="s">
        <v>322</v>
      </c>
      <c r="B3" s="23" t="s">
        <v>68</v>
      </c>
      <c r="C3" s="70" t="s">
        <v>97</v>
      </c>
      <c r="D3" t="s">
        <v>267</v>
      </c>
    </row>
    <row r="4" spans="1:4" x14ac:dyDescent="0.25">
      <c r="A4" t="s">
        <v>160</v>
      </c>
      <c r="B4" s="23" t="s">
        <v>70</v>
      </c>
      <c r="C4" s="70" t="s">
        <v>98</v>
      </c>
      <c r="D4" t="s">
        <v>269</v>
      </c>
    </row>
    <row r="5" spans="1:4" x14ac:dyDescent="0.25">
      <c r="A5" t="s">
        <v>65</v>
      </c>
      <c r="B5" s="23" t="s">
        <v>72</v>
      </c>
      <c r="C5" s="70" t="s">
        <v>99</v>
      </c>
      <c r="D5" t="s">
        <v>268</v>
      </c>
    </row>
    <row r="6" spans="1:4" x14ac:dyDescent="0.25">
      <c r="A6" t="s">
        <v>256</v>
      </c>
      <c r="B6" s="23" t="s">
        <v>74</v>
      </c>
      <c r="C6" s="70" t="s">
        <v>100</v>
      </c>
      <c r="D6" t="s">
        <v>213</v>
      </c>
    </row>
    <row r="7" spans="1:4" x14ac:dyDescent="0.25">
      <c r="A7" t="s">
        <v>275</v>
      </c>
      <c r="B7" s="23" t="s">
        <v>76</v>
      </c>
      <c r="C7" s="70" t="s">
        <v>101</v>
      </c>
      <c r="D7" t="s">
        <v>214</v>
      </c>
    </row>
    <row r="8" spans="1:4" x14ac:dyDescent="0.25">
      <c r="A8" t="s">
        <v>325</v>
      </c>
      <c r="B8" s="23" t="s">
        <v>78</v>
      </c>
      <c r="C8" s="70" t="s">
        <v>102</v>
      </c>
    </row>
    <row r="9" spans="1:4" x14ac:dyDescent="0.25">
      <c r="A9" t="s">
        <v>298</v>
      </c>
      <c r="B9" s="23" t="s">
        <v>80</v>
      </c>
      <c r="C9" s="23" t="s">
        <v>103</v>
      </c>
    </row>
    <row r="10" spans="1:4" x14ac:dyDescent="0.25">
      <c r="A10" t="s">
        <v>297</v>
      </c>
      <c r="B10" s="23" t="s">
        <v>81</v>
      </c>
      <c r="C10" s="23" t="s">
        <v>104</v>
      </c>
    </row>
    <row r="11" spans="1:4" x14ac:dyDescent="0.25">
      <c r="B11" s="23" t="s">
        <v>379</v>
      </c>
      <c r="C11" s="23" t="s">
        <v>396</v>
      </c>
    </row>
    <row r="12" spans="1:4" x14ac:dyDescent="0.25">
      <c r="B12" s="23" t="s">
        <v>82</v>
      </c>
      <c r="C12" s="71" t="s">
        <v>397</v>
      </c>
    </row>
    <row r="13" spans="1:4" x14ac:dyDescent="0.25">
      <c r="B13" s="23" t="s">
        <v>83</v>
      </c>
      <c r="C13" s="71" t="s">
        <v>398</v>
      </c>
    </row>
    <row r="14" spans="1:4" x14ac:dyDescent="0.25">
      <c r="B14" s="23" t="s">
        <v>84</v>
      </c>
      <c r="C14" s="71" t="s">
        <v>399</v>
      </c>
    </row>
    <row r="15" spans="1:4" x14ac:dyDescent="0.25">
      <c r="B15" s="23" t="s">
        <v>85</v>
      </c>
      <c r="C15" s="71"/>
    </row>
    <row r="16" spans="1:4" x14ac:dyDescent="0.25">
      <c r="B16" s="23" t="s">
        <v>86</v>
      </c>
      <c r="C16" s="23" t="s">
        <v>105</v>
      </c>
    </row>
    <row r="17" spans="2:3" x14ac:dyDescent="0.25">
      <c r="B17" s="23" t="s">
        <v>87</v>
      </c>
      <c r="C17" s="71" t="s">
        <v>106</v>
      </c>
    </row>
    <row r="18" spans="2:3" x14ac:dyDescent="0.25">
      <c r="B18" s="23" t="s">
        <v>88</v>
      </c>
      <c r="C18" s="71" t="s">
        <v>107</v>
      </c>
    </row>
    <row r="19" spans="2:3" x14ac:dyDescent="0.25">
      <c r="B19" s="23" t="s">
        <v>89</v>
      </c>
      <c r="C19" s="71" t="s">
        <v>108</v>
      </c>
    </row>
    <row r="20" spans="2:3" x14ac:dyDescent="0.25">
      <c r="B20" s="23" t="s">
        <v>90</v>
      </c>
      <c r="C20" s="71" t="s">
        <v>109</v>
      </c>
    </row>
    <row r="21" spans="2:3" x14ac:dyDescent="0.25">
      <c r="B21" s="23" t="s">
        <v>91</v>
      </c>
      <c r="C21" s="71" t="s">
        <v>110</v>
      </c>
    </row>
    <row r="22" spans="2:3" x14ac:dyDescent="0.25">
      <c r="B22" s="23" t="s">
        <v>92</v>
      </c>
      <c r="C22" s="71" t="s">
        <v>111</v>
      </c>
    </row>
    <row r="23" spans="2:3" x14ac:dyDescent="0.25">
      <c r="B23" s="23" t="s">
        <v>93</v>
      </c>
      <c r="C23" t="s">
        <v>112</v>
      </c>
    </row>
    <row r="24" spans="2:3" x14ac:dyDescent="0.25">
      <c r="B24" s="23" t="s">
        <v>94</v>
      </c>
      <c r="C24" s="71"/>
    </row>
    <row r="25" spans="2:3" x14ac:dyDescent="0.25">
      <c r="B25" s="23" t="s">
        <v>95</v>
      </c>
      <c r="C25" s="23"/>
    </row>
    <row r="26" spans="2:3" x14ac:dyDescent="0.25">
      <c r="B26" s="23" t="s">
        <v>96</v>
      </c>
      <c r="C26" s="23" t="s">
        <v>380</v>
      </c>
    </row>
    <row r="27" spans="2:3" x14ac:dyDescent="0.25">
      <c r="B27" s="23"/>
      <c r="C27" s="23" t="s">
        <v>381</v>
      </c>
    </row>
    <row r="28" spans="2:3" x14ac:dyDescent="0.25">
      <c r="C28" s="23" t="s">
        <v>382</v>
      </c>
    </row>
    <row r="29" spans="2:3" x14ac:dyDescent="0.25">
      <c r="B29" s="24" t="s">
        <v>67</v>
      </c>
      <c r="C29" s="23" t="s">
        <v>383</v>
      </c>
    </row>
    <row r="30" spans="2:3" x14ac:dyDescent="0.25">
      <c r="B30" s="24" t="s">
        <v>69</v>
      </c>
      <c r="C30" s="23" t="s">
        <v>384</v>
      </c>
    </row>
    <row r="31" spans="2:3" x14ac:dyDescent="0.25">
      <c r="B31" s="24" t="s">
        <v>71</v>
      </c>
      <c r="C31" s="23" t="s">
        <v>385</v>
      </c>
    </row>
    <row r="32" spans="2:3" x14ac:dyDescent="0.25">
      <c r="B32" s="24" t="s">
        <v>73</v>
      </c>
      <c r="C32" s="23" t="s">
        <v>386</v>
      </c>
    </row>
    <row r="33" spans="2:3" x14ac:dyDescent="0.25">
      <c r="B33" s="24" t="s">
        <v>75</v>
      </c>
      <c r="C33" s="23" t="s">
        <v>387</v>
      </c>
    </row>
    <row r="34" spans="2:3" x14ac:dyDescent="0.25">
      <c r="B34" s="24" t="s">
        <v>77</v>
      </c>
      <c r="C34" s="23" t="s">
        <v>388</v>
      </c>
    </row>
    <row r="35" spans="2:3" x14ac:dyDescent="0.25">
      <c r="B35" s="24" t="s">
        <v>79</v>
      </c>
      <c r="C35" s="23" t="s">
        <v>389</v>
      </c>
    </row>
    <row r="36" spans="2:3" x14ac:dyDescent="0.25">
      <c r="C36" s="23" t="s">
        <v>390</v>
      </c>
    </row>
    <row r="37" spans="2:3" x14ac:dyDescent="0.25">
      <c r="C37" s="23" t="s">
        <v>391</v>
      </c>
    </row>
    <row r="38" spans="2:3" x14ac:dyDescent="0.25">
      <c r="C38" s="23" t="s">
        <v>392</v>
      </c>
    </row>
    <row r="39" spans="2:3" x14ac:dyDescent="0.25">
      <c r="C39" s="23" t="s">
        <v>393</v>
      </c>
    </row>
    <row r="40" spans="2:3" x14ac:dyDescent="0.25">
      <c r="C40" s="23" t="s">
        <v>394</v>
      </c>
    </row>
    <row r="41" spans="2:3" x14ac:dyDescent="0.25">
      <c r="C41" s="23" t="s">
        <v>395</v>
      </c>
    </row>
    <row r="42" spans="2:3" x14ac:dyDescent="0.25">
      <c r="C42" s="23" t="s">
        <v>394</v>
      </c>
    </row>
    <row r="43" spans="2:3" x14ac:dyDescent="0.25">
      <c r="C43" s="23" t="s">
        <v>395</v>
      </c>
    </row>
  </sheetData>
  <sheetProtection algorithmName="SHA-512" hashValue="PJ90tWXAZhgTVi3tHzNesqQiiC+fsecC5baRQDMKmsOKvLUJHHUSYFyeZJKz1EqvpOFgHG+5ap/3jzWieUw9FA==" saltValue="ofPkixYBGy8BCpmONUNYxA==" spinCount="100000" sheet="1" objects="1" scenarios="1"/>
  <phoneticPr fontId="19" type="noConversion"/>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E318-4BBB-45A1-9F04-99AF871F4AED}">
  <sheetPr>
    <tabColor theme="4"/>
  </sheetPr>
  <dimension ref="A1:A70"/>
  <sheetViews>
    <sheetView showGridLines="0" tabSelected="1" topLeftCell="A54" zoomScale="115" zoomScaleNormal="115" workbookViewId="0">
      <selection activeCell="A28" sqref="A28"/>
    </sheetView>
  </sheetViews>
  <sheetFormatPr defaultRowHeight="15" x14ac:dyDescent="0.25"/>
  <cols>
    <col min="1" max="1" width="176.5703125" customWidth="1"/>
    <col min="4" max="4" width="37.42578125" customWidth="1"/>
    <col min="5" max="5" width="72.5703125" customWidth="1"/>
  </cols>
  <sheetData>
    <row r="1" spans="1:1" ht="60" customHeight="1" x14ac:dyDescent="0.25"/>
    <row r="2" spans="1:1" ht="18.75" x14ac:dyDescent="0.25">
      <c r="A2" s="61" t="s">
        <v>203</v>
      </c>
    </row>
    <row r="3" spans="1:1" ht="21.95" customHeight="1" x14ac:dyDescent="0.25">
      <c r="A3" s="62" t="s">
        <v>202</v>
      </c>
    </row>
    <row r="4" spans="1:1" s="37" customFormat="1" ht="30" x14ac:dyDescent="0.25">
      <c r="A4" s="63" t="s">
        <v>401</v>
      </c>
    </row>
    <row r="5" spans="1:1" s="37" customFormat="1" x14ac:dyDescent="0.25">
      <c r="A5" s="64" t="s">
        <v>352</v>
      </c>
    </row>
    <row r="6" spans="1:1" s="37" customFormat="1" x14ac:dyDescent="0.25">
      <c r="A6" s="65" t="s">
        <v>402</v>
      </c>
    </row>
    <row r="7" spans="1:1" x14ac:dyDescent="0.25">
      <c r="A7" s="65" t="s">
        <v>353</v>
      </c>
    </row>
    <row r="8" spans="1:1" x14ac:dyDescent="0.25">
      <c r="A8" s="65" t="s">
        <v>354</v>
      </c>
    </row>
    <row r="9" spans="1:1" x14ac:dyDescent="0.25">
      <c r="A9" s="65" t="s">
        <v>355</v>
      </c>
    </row>
    <row r="10" spans="1:1" ht="15.75" x14ac:dyDescent="0.25">
      <c r="A10" s="66" t="s">
        <v>349</v>
      </c>
    </row>
    <row r="11" spans="1:1" x14ac:dyDescent="0.25">
      <c r="A11" s="65" t="s">
        <v>356</v>
      </c>
    </row>
    <row r="12" spans="1:1" x14ac:dyDescent="0.25">
      <c r="A12" s="65" t="s">
        <v>357</v>
      </c>
    </row>
    <row r="13" spans="1:1" x14ac:dyDescent="0.25">
      <c r="A13" s="65" t="s">
        <v>358</v>
      </c>
    </row>
    <row r="14" spans="1:1" x14ac:dyDescent="0.25">
      <c r="A14" s="65" t="s">
        <v>359</v>
      </c>
    </row>
    <row r="15" spans="1:1" x14ac:dyDescent="0.25">
      <c r="A15" s="65" t="s">
        <v>360</v>
      </c>
    </row>
    <row r="16" spans="1:1" x14ac:dyDescent="0.25">
      <c r="A16" s="65" t="s">
        <v>403</v>
      </c>
    </row>
    <row r="17" spans="1:1" ht="41.1" customHeight="1" x14ac:dyDescent="0.25">
      <c r="A17" s="69" t="s">
        <v>348</v>
      </c>
    </row>
    <row r="18" spans="1:1" ht="15.75" x14ac:dyDescent="0.25">
      <c r="A18" s="66" t="s">
        <v>350</v>
      </c>
    </row>
    <row r="19" spans="1:1" x14ac:dyDescent="0.25">
      <c r="A19" s="65" t="s">
        <v>361</v>
      </c>
    </row>
    <row r="20" spans="1:1" x14ac:dyDescent="0.25">
      <c r="A20" s="65" t="s">
        <v>362</v>
      </c>
    </row>
    <row r="21" spans="1:1" ht="15.75" x14ac:dyDescent="0.25">
      <c r="A21" s="66" t="s">
        <v>215</v>
      </c>
    </row>
    <row r="22" spans="1:1" x14ac:dyDescent="0.25">
      <c r="A22" s="65" t="s">
        <v>363</v>
      </c>
    </row>
    <row r="23" spans="1:1" x14ac:dyDescent="0.25">
      <c r="A23" s="65" t="s">
        <v>364</v>
      </c>
    </row>
    <row r="24" spans="1:1" x14ac:dyDescent="0.25">
      <c r="A24" s="65" t="s">
        <v>365</v>
      </c>
    </row>
    <row r="25" spans="1:1" ht="15.75" x14ac:dyDescent="0.25">
      <c r="A25" s="66" t="s">
        <v>204</v>
      </c>
    </row>
    <row r="26" spans="1:1" ht="45" x14ac:dyDescent="0.25">
      <c r="A26" s="67" t="s">
        <v>407</v>
      </c>
    </row>
    <row r="27" spans="1:1" x14ac:dyDescent="0.25">
      <c r="A27" s="65" t="s">
        <v>366</v>
      </c>
    </row>
    <row r="28" spans="1:1" x14ac:dyDescent="0.25">
      <c r="A28" s="65" t="s">
        <v>404</v>
      </c>
    </row>
    <row r="29" spans="1:1" x14ac:dyDescent="0.25">
      <c r="A29" s="63" t="s">
        <v>367</v>
      </c>
    </row>
    <row r="30" spans="1:1" ht="30" x14ac:dyDescent="0.25">
      <c r="A30" s="63" t="s">
        <v>408</v>
      </c>
    </row>
    <row r="31" spans="1:1" ht="15.75" x14ac:dyDescent="0.25">
      <c r="A31" s="66" t="s">
        <v>206</v>
      </c>
    </row>
    <row r="32" spans="1:1" x14ac:dyDescent="0.25">
      <c r="A32" s="65" t="s">
        <v>368</v>
      </c>
    </row>
    <row r="33" spans="1:1" x14ac:dyDescent="0.25">
      <c r="A33" s="67" t="s">
        <v>369</v>
      </c>
    </row>
    <row r="34" spans="1:1" ht="15.75" x14ac:dyDescent="0.25">
      <c r="A34" s="66" t="s">
        <v>205</v>
      </c>
    </row>
    <row r="35" spans="1:1" x14ac:dyDescent="0.25">
      <c r="A35" s="63" t="s">
        <v>370</v>
      </c>
    </row>
    <row r="36" spans="1:1" ht="30" x14ac:dyDescent="0.25">
      <c r="A36" s="63" t="s">
        <v>371</v>
      </c>
    </row>
    <row r="37" spans="1:1" ht="30" x14ac:dyDescent="0.25">
      <c r="A37" s="63" t="s">
        <v>372</v>
      </c>
    </row>
    <row r="38" spans="1:1" ht="15.75" x14ac:dyDescent="0.25">
      <c r="A38" s="66" t="s">
        <v>351</v>
      </c>
    </row>
    <row r="39" spans="1:1" x14ac:dyDescent="0.25">
      <c r="A39" s="65" t="s">
        <v>373</v>
      </c>
    </row>
    <row r="40" spans="1:1" x14ac:dyDescent="0.25">
      <c r="A40" s="65" t="s">
        <v>374</v>
      </c>
    </row>
    <row r="41" spans="1:1" x14ac:dyDescent="0.25">
      <c r="A41" s="65" t="s">
        <v>375</v>
      </c>
    </row>
    <row r="42" spans="1:1" x14ac:dyDescent="0.25">
      <c r="A42" s="55"/>
    </row>
    <row r="43" spans="1:1" ht="21.95" customHeight="1" x14ac:dyDescent="0.25">
      <c r="A43" s="68" t="s">
        <v>406</v>
      </c>
    </row>
    <row r="46" spans="1:1" x14ac:dyDescent="0.25">
      <c r="A46" s="59" t="s">
        <v>0</v>
      </c>
    </row>
    <row r="47" spans="1:1" x14ac:dyDescent="0.25">
      <c r="A47" s="60" t="s">
        <v>405</v>
      </c>
    </row>
    <row r="48" spans="1:1" x14ac:dyDescent="0.25">
      <c r="A48" s="1" t="s">
        <v>1</v>
      </c>
    </row>
    <row r="49" spans="1:1" x14ac:dyDescent="0.25">
      <c r="A49" s="1" t="s">
        <v>61</v>
      </c>
    </row>
    <row r="50" spans="1:1" x14ac:dyDescent="0.25">
      <c r="A50" s="1" t="s">
        <v>63</v>
      </c>
    </row>
    <row r="51" spans="1:1" x14ac:dyDescent="0.25">
      <c r="A51" s="1" t="s">
        <v>2</v>
      </c>
    </row>
    <row r="52" spans="1:1" x14ac:dyDescent="0.25">
      <c r="A52" s="1" t="s">
        <v>3</v>
      </c>
    </row>
    <row r="53" spans="1:1" x14ac:dyDescent="0.25">
      <c r="A53" s="1" t="s">
        <v>4</v>
      </c>
    </row>
    <row r="54" spans="1:1" x14ac:dyDescent="0.25">
      <c r="A54" s="1" t="s">
        <v>5</v>
      </c>
    </row>
    <row r="55" spans="1:1" x14ac:dyDescent="0.25">
      <c r="A55" s="1" t="s">
        <v>6</v>
      </c>
    </row>
    <row r="56" spans="1:1" x14ac:dyDescent="0.25">
      <c r="A56" s="1" t="s">
        <v>62</v>
      </c>
    </row>
    <row r="57" spans="1:1" x14ac:dyDescent="0.25">
      <c r="A57" s="1" t="s">
        <v>25</v>
      </c>
    </row>
    <row r="58" spans="1:1" x14ac:dyDescent="0.25">
      <c r="A58" s="1" t="s">
        <v>7</v>
      </c>
    </row>
    <row r="61" spans="1:1" x14ac:dyDescent="0.25">
      <c r="A61" s="56" t="s">
        <v>253</v>
      </c>
    </row>
    <row r="62" spans="1:1" x14ac:dyDescent="0.25">
      <c r="A62" s="57" t="s">
        <v>344</v>
      </c>
    </row>
    <row r="63" spans="1:1" x14ac:dyDescent="0.25">
      <c r="A63" s="58" t="s">
        <v>346</v>
      </c>
    </row>
    <row r="64" spans="1:1" x14ac:dyDescent="0.25">
      <c r="A64" s="2" t="s">
        <v>300</v>
      </c>
    </row>
    <row r="65" spans="1:1" x14ac:dyDescent="0.25">
      <c r="A65" s="2" t="s">
        <v>288</v>
      </c>
    </row>
    <row r="66" spans="1:1" x14ac:dyDescent="0.25">
      <c r="A66" s="2" t="s">
        <v>342</v>
      </c>
    </row>
    <row r="67" spans="1:1" x14ac:dyDescent="0.25">
      <c r="A67" s="57" t="s">
        <v>274</v>
      </c>
    </row>
    <row r="68" spans="1:1" x14ac:dyDescent="0.25">
      <c r="A68" s="2" t="s">
        <v>345</v>
      </c>
    </row>
    <row r="69" spans="1:1" x14ac:dyDescent="0.25">
      <c r="A69" s="2" t="s">
        <v>299</v>
      </c>
    </row>
    <row r="70" spans="1:1" x14ac:dyDescent="0.25">
      <c r="A70" s="2" t="s">
        <v>343</v>
      </c>
    </row>
  </sheetData>
  <hyperlinks>
    <hyperlink ref="A5" r:id="rId1" display="One consolidated budget in Euros per application (InforEuro to be used for FX rate calculation)" xr:uid="{B4E5C1C9-4245-43BC-8D58-D588543F35D2}"/>
  </hyperlinks>
  <pageMargins left="0.7" right="0.7" top="0.75" bottom="0.75" header="0.3" footer="0.3"/>
  <pageSetup paperSize="9" scale="71" orientation="portrait" verticalDpi="0" r:id="rId2"/>
  <rowBreaks count="1" manualBreakCount="1">
    <brk id="44"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5A61-4A48-47C2-9CB8-F89BA2576A11}">
  <sheetPr>
    <tabColor theme="9"/>
  </sheetPr>
  <dimension ref="A1:S192"/>
  <sheetViews>
    <sheetView zoomScaleNormal="100" workbookViewId="0">
      <pane ySplit="7" topLeftCell="A103" activePane="bottomLeft" state="frozen"/>
      <selection pane="bottomLeft" activeCell="O110" sqref="O110"/>
    </sheetView>
  </sheetViews>
  <sheetFormatPr defaultRowHeight="15" x14ac:dyDescent="0.25"/>
  <cols>
    <col min="1" max="1" width="34.42578125" customWidth="1"/>
    <col min="2" max="2" width="50.85546875" customWidth="1"/>
    <col min="3" max="3" width="26.140625" customWidth="1"/>
    <col min="4" max="4" width="14.140625" customWidth="1"/>
    <col min="5" max="6" width="17.5703125" customWidth="1"/>
    <col min="7" max="7" width="16.28515625" customWidth="1"/>
    <col min="8" max="8" width="16.140625" customWidth="1"/>
    <col min="19" max="19" width="0" hidden="1" customWidth="1"/>
  </cols>
  <sheetData>
    <row r="1" spans="1:10" x14ac:dyDescent="0.25">
      <c r="A1" s="3" t="s">
        <v>8</v>
      </c>
      <c r="B1" s="2"/>
      <c r="C1" s="6"/>
    </row>
    <row r="2" spans="1:10" x14ac:dyDescent="0.25">
      <c r="A2" s="3" t="s">
        <v>9</v>
      </c>
      <c r="B2" s="2"/>
      <c r="C2" s="6"/>
    </row>
    <row r="3" spans="1:10" x14ac:dyDescent="0.25">
      <c r="A3" s="3" t="s">
        <v>10</v>
      </c>
      <c r="B3" s="2"/>
      <c r="C3" s="6"/>
    </row>
    <row r="4" spans="1:10" x14ac:dyDescent="0.25">
      <c r="A4" s="3" t="s">
        <v>11</v>
      </c>
      <c r="B4" s="2"/>
      <c r="C4" s="6"/>
    </row>
    <row r="5" spans="1:10" x14ac:dyDescent="0.25">
      <c r="A5" s="3" t="s">
        <v>376</v>
      </c>
      <c r="B5" s="51" t="s">
        <v>347</v>
      </c>
      <c r="C5" s="54" t="s">
        <v>331</v>
      </c>
    </row>
    <row r="7" spans="1:10" ht="59.1" customHeight="1" x14ac:dyDescent="0.25">
      <c r="A7" s="4" t="s">
        <v>14</v>
      </c>
      <c r="B7" s="4" t="s">
        <v>15</v>
      </c>
      <c r="C7" s="4" t="s">
        <v>16</v>
      </c>
      <c r="D7" s="5" t="s">
        <v>159</v>
      </c>
      <c r="E7" s="5" t="s">
        <v>255</v>
      </c>
      <c r="F7" s="5" t="s">
        <v>17</v>
      </c>
      <c r="G7" s="4" t="s">
        <v>18</v>
      </c>
      <c r="H7" s="5" t="s">
        <v>19</v>
      </c>
    </row>
    <row r="8" spans="1:10" ht="30" x14ac:dyDescent="0.25">
      <c r="A8" s="38" t="s">
        <v>113</v>
      </c>
      <c r="B8" s="40" t="s">
        <v>15</v>
      </c>
      <c r="C8" s="40" t="s">
        <v>16</v>
      </c>
      <c r="D8" s="40" t="s">
        <v>159</v>
      </c>
      <c r="E8" s="40" t="s">
        <v>216</v>
      </c>
      <c r="F8" s="40" t="s">
        <v>17</v>
      </c>
      <c r="G8" s="40" t="s">
        <v>18</v>
      </c>
      <c r="H8" s="40" t="s">
        <v>19</v>
      </c>
    </row>
    <row r="9" spans="1:10" x14ac:dyDescent="0.25">
      <c r="A9" s="13" t="s">
        <v>55</v>
      </c>
      <c r="B9" s="43"/>
      <c r="C9" s="14" t="s">
        <v>72</v>
      </c>
      <c r="D9" s="14"/>
      <c r="E9" s="14"/>
      <c r="F9" s="14"/>
      <c r="G9" s="14"/>
      <c r="H9" s="25">
        <f>SUM(H10:H13)</f>
        <v>0</v>
      </c>
      <c r="J9" s="36" t="s">
        <v>201</v>
      </c>
    </row>
    <row r="10" spans="1:10" x14ac:dyDescent="0.25">
      <c r="A10" s="11" t="s">
        <v>303</v>
      </c>
      <c r="F10" s="42"/>
      <c r="G10" s="12"/>
      <c r="H10" s="15">
        <f>G10*F10</f>
        <v>0</v>
      </c>
      <c r="J10" s="36" t="s">
        <v>302</v>
      </c>
    </row>
    <row r="11" spans="1:10" x14ac:dyDescent="0.25">
      <c r="A11" s="11" t="s">
        <v>306</v>
      </c>
      <c r="G11" s="12"/>
      <c r="H11" s="15">
        <f t="shared" ref="H11:H33" si="0">G11*F11</f>
        <v>0</v>
      </c>
    </row>
    <row r="12" spans="1:10" x14ac:dyDescent="0.25">
      <c r="A12" s="11" t="s">
        <v>304</v>
      </c>
      <c r="G12" s="12"/>
      <c r="H12" s="15">
        <f>G12*F12</f>
        <v>0</v>
      </c>
    </row>
    <row r="13" spans="1:10" x14ac:dyDescent="0.25">
      <c r="A13" s="11" t="s">
        <v>305</v>
      </c>
      <c r="G13" s="12"/>
      <c r="H13" s="15">
        <f t="shared" si="0"/>
        <v>0</v>
      </c>
    </row>
    <row r="14" spans="1:10" x14ac:dyDescent="0.25">
      <c r="A14" s="13" t="s">
        <v>116</v>
      </c>
      <c r="B14" s="14"/>
      <c r="C14" s="14"/>
      <c r="D14" s="14"/>
      <c r="E14" s="14"/>
      <c r="F14" s="14"/>
      <c r="G14" s="32"/>
      <c r="H14" s="25">
        <f>SUM(H15:H18)</f>
        <v>0</v>
      </c>
    </row>
    <row r="15" spans="1:10" x14ac:dyDescent="0.25">
      <c r="A15" s="11" t="s">
        <v>303</v>
      </c>
      <c r="G15" s="12"/>
      <c r="H15" s="15">
        <f t="shared" si="0"/>
        <v>0</v>
      </c>
    </row>
    <row r="16" spans="1:10" x14ac:dyDescent="0.25">
      <c r="A16" s="11" t="s">
        <v>306</v>
      </c>
      <c r="G16" s="12"/>
      <c r="H16" s="15">
        <f>G16*F16</f>
        <v>0</v>
      </c>
    </row>
    <row r="17" spans="1:8" x14ac:dyDescent="0.25">
      <c r="A17" s="11" t="s">
        <v>304</v>
      </c>
      <c r="G17" s="12"/>
      <c r="H17" s="15">
        <f t="shared" si="0"/>
        <v>0</v>
      </c>
    </row>
    <row r="18" spans="1:8" x14ac:dyDescent="0.25">
      <c r="A18" s="11" t="s">
        <v>305</v>
      </c>
      <c r="G18" s="12"/>
      <c r="H18" s="15">
        <f t="shared" si="0"/>
        <v>0</v>
      </c>
    </row>
    <row r="19" spans="1:8" x14ac:dyDescent="0.25">
      <c r="A19" s="13" t="s">
        <v>137</v>
      </c>
      <c r="B19" s="14"/>
      <c r="C19" s="14"/>
      <c r="D19" s="14"/>
      <c r="E19" s="14"/>
      <c r="F19" s="14"/>
      <c r="G19" s="32"/>
      <c r="H19" s="25">
        <f>SUM(H20:H23)</f>
        <v>0</v>
      </c>
    </row>
    <row r="20" spans="1:8" x14ac:dyDescent="0.25">
      <c r="A20" s="11" t="s">
        <v>303</v>
      </c>
      <c r="G20" s="12"/>
      <c r="H20" s="15">
        <f t="shared" si="0"/>
        <v>0</v>
      </c>
    </row>
    <row r="21" spans="1:8" x14ac:dyDescent="0.25">
      <c r="A21" s="11" t="s">
        <v>306</v>
      </c>
      <c r="G21" s="12"/>
      <c r="H21" s="15">
        <f t="shared" si="0"/>
        <v>0</v>
      </c>
    </row>
    <row r="22" spans="1:8" x14ac:dyDescent="0.25">
      <c r="A22" s="11" t="s">
        <v>304</v>
      </c>
      <c r="G22" s="12"/>
      <c r="H22" s="15">
        <f t="shared" si="0"/>
        <v>0</v>
      </c>
    </row>
    <row r="23" spans="1:8" x14ac:dyDescent="0.25">
      <c r="A23" s="11" t="s">
        <v>305</v>
      </c>
      <c r="G23" s="12"/>
      <c r="H23" s="15">
        <f t="shared" si="0"/>
        <v>0</v>
      </c>
    </row>
    <row r="24" spans="1:8" x14ac:dyDescent="0.25">
      <c r="A24" s="13" t="s">
        <v>138</v>
      </c>
      <c r="B24" s="14"/>
      <c r="C24" s="14"/>
      <c r="D24" s="14"/>
      <c r="E24" s="14"/>
      <c r="F24" s="14"/>
      <c r="G24" s="32"/>
      <c r="H24" s="25">
        <f>SUM(H25:H28)</f>
        <v>0</v>
      </c>
    </row>
    <row r="25" spans="1:8" x14ac:dyDescent="0.25">
      <c r="A25" s="11" t="s">
        <v>303</v>
      </c>
      <c r="G25" s="12"/>
      <c r="H25" s="15">
        <f t="shared" si="0"/>
        <v>0</v>
      </c>
    </row>
    <row r="26" spans="1:8" x14ac:dyDescent="0.25">
      <c r="A26" s="11" t="s">
        <v>306</v>
      </c>
      <c r="G26" s="12"/>
      <c r="H26" s="15">
        <f t="shared" si="0"/>
        <v>0</v>
      </c>
    </row>
    <row r="27" spans="1:8" x14ac:dyDescent="0.25">
      <c r="A27" s="11" t="s">
        <v>304</v>
      </c>
      <c r="G27" s="12"/>
      <c r="H27" s="15">
        <f t="shared" si="0"/>
        <v>0</v>
      </c>
    </row>
    <row r="28" spans="1:8" x14ac:dyDescent="0.25">
      <c r="A28" s="11" t="s">
        <v>305</v>
      </c>
      <c r="G28" s="12"/>
      <c r="H28" s="15">
        <f t="shared" si="0"/>
        <v>0</v>
      </c>
    </row>
    <row r="29" spans="1:8" x14ac:dyDescent="0.25">
      <c r="A29" s="13" t="s">
        <v>139</v>
      </c>
      <c r="B29" s="14"/>
      <c r="C29" s="14"/>
      <c r="D29" s="14"/>
      <c r="E29" s="14"/>
      <c r="F29" s="14"/>
      <c r="G29" s="32"/>
      <c r="H29" s="25">
        <f>SUM(H30:H33)</f>
        <v>0</v>
      </c>
    </row>
    <row r="30" spans="1:8" x14ac:dyDescent="0.25">
      <c r="A30" s="11" t="s">
        <v>303</v>
      </c>
      <c r="G30" s="12"/>
      <c r="H30" s="15">
        <f t="shared" si="0"/>
        <v>0</v>
      </c>
    </row>
    <row r="31" spans="1:8" x14ac:dyDescent="0.25">
      <c r="A31" s="11" t="s">
        <v>306</v>
      </c>
      <c r="G31" s="12"/>
      <c r="H31" s="15">
        <f t="shared" si="0"/>
        <v>0</v>
      </c>
    </row>
    <row r="32" spans="1:8" x14ac:dyDescent="0.25">
      <c r="A32" s="11" t="s">
        <v>304</v>
      </c>
      <c r="G32" s="12"/>
      <c r="H32" s="15">
        <f t="shared" si="0"/>
        <v>0</v>
      </c>
    </row>
    <row r="33" spans="1:8" x14ac:dyDescent="0.25">
      <c r="A33" s="11" t="s">
        <v>305</v>
      </c>
      <c r="G33" s="12"/>
      <c r="H33" s="15">
        <f t="shared" si="0"/>
        <v>0</v>
      </c>
    </row>
    <row r="34" spans="1:8" x14ac:dyDescent="0.25">
      <c r="A34" s="27" t="s">
        <v>307</v>
      </c>
      <c r="G34" s="12"/>
    </row>
    <row r="35" spans="1:8" x14ac:dyDescent="0.25">
      <c r="A35" s="13" t="s">
        <v>224</v>
      </c>
      <c r="B35" s="14"/>
      <c r="C35" s="14"/>
      <c r="D35" s="14"/>
      <c r="E35" s="14"/>
      <c r="F35" s="14"/>
      <c r="G35" s="32"/>
      <c r="H35" s="25">
        <f>SUM(H36:H39)</f>
        <v>0</v>
      </c>
    </row>
    <row r="36" spans="1:8" x14ac:dyDescent="0.25">
      <c r="A36" s="11" t="s">
        <v>303</v>
      </c>
      <c r="G36" s="12"/>
      <c r="H36" s="15">
        <f t="shared" ref="H36:H39" si="1">G36*F36</f>
        <v>0</v>
      </c>
    </row>
    <row r="37" spans="1:8" x14ac:dyDescent="0.25">
      <c r="A37" s="11" t="s">
        <v>306</v>
      </c>
      <c r="G37" s="12"/>
      <c r="H37" s="15">
        <f t="shared" si="1"/>
        <v>0</v>
      </c>
    </row>
    <row r="38" spans="1:8" x14ac:dyDescent="0.25">
      <c r="A38" s="11" t="s">
        <v>304</v>
      </c>
      <c r="G38" s="12"/>
      <c r="H38" s="15">
        <f t="shared" si="1"/>
        <v>0</v>
      </c>
    </row>
    <row r="39" spans="1:8" x14ac:dyDescent="0.25">
      <c r="A39" s="11" t="s">
        <v>305</v>
      </c>
      <c r="G39" s="12"/>
      <c r="H39" s="15">
        <f t="shared" si="1"/>
        <v>0</v>
      </c>
    </row>
    <row r="40" spans="1:8" x14ac:dyDescent="0.25">
      <c r="A40" s="27" t="s">
        <v>308</v>
      </c>
      <c r="G40" s="12"/>
    </row>
    <row r="41" spans="1:8" x14ac:dyDescent="0.25">
      <c r="A41" s="13" t="s">
        <v>225</v>
      </c>
      <c r="B41" s="14"/>
      <c r="C41" s="14"/>
      <c r="D41" s="14"/>
      <c r="E41" s="14"/>
      <c r="F41" s="14"/>
      <c r="G41" s="32"/>
      <c r="H41" s="25">
        <f>SUM(H42:H45)</f>
        <v>0</v>
      </c>
    </row>
    <row r="42" spans="1:8" x14ac:dyDescent="0.25">
      <c r="A42" s="11" t="s">
        <v>303</v>
      </c>
      <c r="G42" s="12"/>
      <c r="H42" s="15">
        <f t="shared" ref="H42:H55" si="2">G42*F42</f>
        <v>0</v>
      </c>
    </row>
    <row r="43" spans="1:8" x14ac:dyDescent="0.25">
      <c r="A43" s="11" t="s">
        <v>306</v>
      </c>
      <c r="G43" s="12"/>
      <c r="H43" s="15">
        <f t="shared" si="2"/>
        <v>0</v>
      </c>
    </row>
    <row r="44" spans="1:8" x14ac:dyDescent="0.25">
      <c r="A44" s="11" t="s">
        <v>304</v>
      </c>
      <c r="G44" s="12"/>
      <c r="H44" s="15">
        <f t="shared" si="2"/>
        <v>0</v>
      </c>
    </row>
    <row r="45" spans="1:8" x14ac:dyDescent="0.25">
      <c r="A45" s="11" t="s">
        <v>305</v>
      </c>
      <c r="G45" s="12"/>
      <c r="H45" s="15">
        <f t="shared" si="2"/>
        <v>0</v>
      </c>
    </row>
    <row r="46" spans="1:8" x14ac:dyDescent="0.25">
      <c r="A46" s="13" t="s">
        <v>226</v>
      </c>
      <c r="B46" s="14"/>
      <c r="C46" s="14"/>
      <c r="D46" s="14"/>
      <c r="E46" s="14"/>
      <c r="F46" s="14"/>
      <c r="G46" s="32"/>
      <c r="H46" s="25">
        <f>SUM(H47:H50)</f>
        <v>0</v>
      </c>
    </row>
    <row r="47" spans="1:8" x14ac:dyDescent="0.25">
      <c r="A47" s="11" t="s">
        <v>303</v>
      </c>
      <c r="G47" s="12"/>
      <c r="H47" s="15">
        <f t="shared" si="2"/>
        <v>0</v>
      </c>
    </row>
    <row r="48" spans="1:8" x14ac:dyDescent="0.25">
      <c r="A48" s="11" t="s">
        <v>306</v>
      </c>
      <c r="G48" s="12"/>
      <c r="H48" s="15">
        <f t="shared" si="2"/>
        <v>0</v>
      </c>
    </row>
    <row r="49" spans="1:8" x14ac:dyDescent="0.25">
      <c r="A49" s="11" t="s">
        <v>304</v>
      </c>
      <c r="G49" s="12"/>
      <c r="H49" s="15">
        <f t="shared" si="2"/>
        <v>0</v>
      </c>
    </row>
    <row r="50" spans="1:8" x14ac:dyDescent="0.25">
      <c r="A50" s="11" t="s">
        <v>305</v>
      </c>
      <c r="G50" s="12"/>
      <c r="H50" s="15">
        <f t="shared" si="2"/>
        <v>0</v>
      </c>
    </row>
    <row r="51" spans="1:8" x14ac:dyDescent="0.25">
      <c r="A51" s="13" t="s">
        <v>227</v>
      </c>
      <c r="B51" s="14"/>
      <c r="C51" s="14"/>
      <c r="D51" s="14"/>
      <c r="E51" s="14"/>
      <c r="F51" s="14"/>
      <c r="G51" s="32"/>
      <c r="H51" s="25">
        <f>SUM(H52:H55)</f>
        <v>0</v>
      </c>
    </row>
    <row r="52" spans="1:8" x14ac:dyDescent="0.25">
      <c r="A52" s="11" t="s">
        <v>303</v>
      </c>
      <c r="G52" s="12"/>
      <c r="H52" s="15">
        <f t="shared" si="2"/>
        <v>0</v>
      </c>
    </row>
    <row r="53" spans="1:8" x14ac:dyDescent="0.25">
      <c r="A53" s="11" t="s">
        <v>306</v>
      </c>
      <c r="G53" s="12"/>
      <c r="H53" s="15">
        <f t="shared" si="2"/>
        <v>0</v>
      </c>
    </row>
    <row r="54" spans="1:8" x14ac:dyDescent="0.25">
      <c r="A54" s="11" t="s">
        <v>304</v>
      </c>
      <c r="G54" s="12"/>
      <c r="H54" s="15">
        <f t="shared" si="2"/>
        <v>0</v>
      </c>
    </row>
    <row r="55" spans="1:8" x14ac:dyDescent="0.25">
      <c r="A55" s="11" t="s">
        <v>305</v>
      </c>
      <c r="G55" s="12"/>
      <c r="H55" s="15">
        <f t="shared" si="2"/>
        <v>0</v>
      </c>
    </row>
    <row r="56" spans="1:8" x14ac:dyDescent="0.25">
      <c r="A56" s="27" t="s">
        <v>309</v>
      </c>
      <c r="G56" s="12"/>
    </row>
    <row r="57" spans="1:8" x14ac:dyDescent="0.25">
      <c r="A57" s="13" t="s">
        <v>228</v>
      </c>
      <c r="B57" s="14"/>
      <c r="C57" s="14"/>
      <c r="D57" s="14"/>
      <c r="E57" s="14"/>
      <c r="F57" s="14"/>
      <c r="G57" s="32"/>
      <c r="H57" s="25">
        <f>SUM(H58:H61)</f>
        <v>0</v>
      </c>
    </row>
    <row r="58" spans="1:8" x14ac:dyDescent="0.25">
      <c r="A58" s="11" t="s">
        <v>303</v>
      </c>
      <c r="G58" s="12"/>
      <c r="H58" s="15">
        <f t="shared" ref="H58:H71" si="3">G58*F58</f>
        <v>0</v>
      </c>
    </row>
    <row r="59" spans="1:8" x14ac:dyDescent="0.25">
      <c r="A59" s="11" t="s">
        <v>306</v>
      </c>
      <c r="G59" s="12"/>
      <c r="H59" s="15">
        <f t="shared" si="3"/>
        <v>0</v>
      </c>
    </row>
    <row r="60" spans="1:8" x14ac:dyDescent="0.25">
      <c r="A60" s="11" t="s">
        <v>304</v>
      </c>
      <c r="G60" s="12"/>
      <c r="H60" s="15">
        <f t="shared" si="3"/>
        <v>0</v>
      </c>
    </row>
    <row r="61" spans="1:8" x14ac:dyDescent="0.25">
      <c r="A61" s="11" t="s">
        <v>305</v>
      </c>
      <c r="G61" s="12"/>
      <c r="H61" s="15">
        <f t="shared" si="3"/>
        <v>0</v>
      </c>
    </row>
    <row r="62" spans="1:8" x14ac:dyDescent="0.25">
      <c r="A62" s="13" t="s">
        <v>229</v>
      </c>
      <c r="B62" s="14"/>
      <c r="C62" s="14"/>
      <c r="D62" s="14"/>
      <c r="E62" s="14"/>
      <c r="F62" s="14"/>
      <c r="G62" s="32"/>
      <c r="H62" s="25">
        <f>SUM(H63:H66)</f>
        <v>0</v>
      </c>
    </row>
    <row r="63" spans="1:8" x14ac:dyDescent="0.25">
      <c r="A63" s="11" t="s">
        <v>303</v>
      </c>
      <c r="G63" s="12"/>
      <c r="H63" s="15">
        <f t="shared" si="3"/>
        <v>0</v>
      </c>
    </row>
    <row r="64" spans="1:8" x14ac:dyDescent="0.25">
      <c r="A64" s="11" t="s">
        <v>306</v>
      </c>
      <c r="G64" s="12"/>
      <c r="H64" s="15">
        <f t="shared" si="3"/>
        <v>0</v>
      </c>
    </row>
    <row r="65" spans="1:8" x14ac:dyDescent="0.25">
      <c r="A65" s="11" t="s">
        <v>304</v>
      </c>
      <c r="G65" s="12"/>
      <c r="H65" s="15">
        <f t="shared" si="3"/>
        <v>0</v>
      </c>
    </row>
    <row r="66" spans="1:8" x14ac:dyDescent="0.25">
      <c r="A66" s="11" t="s">
        <v>305</v>
      </c>
      <c r="G66" s="12"/>
      <c r="H66" s="15">
        <f t="shared" si="3"/>
        <v>0</v>
      </c>
    </row>
    <row r="67" spans="1:8" x14ac:dyDescent="0.25">
      <c r="A67" s="13" t="s">
        <v>230</v>
      </c>
      <c r="B67" s="14"/>
      <c r="C67" s="14"/>
      <c r="D67" s="14"/>
      <c r="E67" s="14"/>
      <c r="F67" s="14"/>
      <c r="G67" s="32"/>
      <c r="H67" s="25">
        <f>SUM(H68:H71)</f>
        <v>0</v>
      </c>
    </row>
    <row r="68" spans="1:8" x14ac:dyDescent="0.25">
      <c r="A68" s="11" t="s">
        <v>303</v>
      </c>
      <c r="G68" s="12"/>
      <c r="H68" s="15">
        <f t="shared" si="3"/>
        <v>0</v>
      </c>
    </row>
    <row r="69" spans="1:8" x14ac:dyDescent="0.25">
      <c r="A69" s="11" t="s">
        <v>306</v>
      </c>
      <c r="G69" s="12"/>
      <c r="H69" s="15">
        <f t="shared" si="3"/>
        <v>0</v>
      </c>
    </row>
    <row r="70" spans="1:8" x14ac:dyDescent="0.25">
      <c r="A70" s="11" t="s">
        <v>304</v>
      </c>
      <c r="G70" s="12"/>
      <c r="H70" s="15">
        <f t="shared" si="3"/>
        <v>0</v>
      </c>
    </row>
    <row r="71" spans="1:8" x14ac:dyDescent="0.25">
      <c r="A71" s="11" t="s">
        <v>305</v>
      </c>
      <c r="G71" s="12"/>
      <c r="H71" s="15">
        <f t="shared" si="3"/>
        <v>0</v>
      </c>
    </row>
    <row r="72" spans="1:8" x14ac:dyDescent="0.25">
      <c r="A72" s="28" t="s">
        <v>310</v>
      </c>
      <c r="G72" s="12"/>
    </row>
    <row r="73" spans="1:8" x14ac:dyDescent="0.25">
      <c r="A73" s="13" t="s">
        <v>231</v>
      </c>
      <c r="B73" s="14"/>
      <c r="C73" s="14"/>
      <c r="D73" s="14"/>
      <c r="E73" s="14"/>
      <c r="F73" s="14"/>
      <c r="G73" s="32"/>
      <c r="H73" s="25">
        <f>SUM(H74:H77)</f>
        <v>0</v>
      </c>
    </row>
    <row r="74" spans="1:8" x14ac:dyDescent="0.25">
      <c r="A74" s="11" t="s">
        <v>303</v>
      </c>
      <c r="G74" s="12"/>
      <c r="H74" s="15">
        <f t="shared" ref="H74:H87" si="4">G74*F74</f>
        <v>0</v>
      </c>
    </row>
    <row r="75" spans="1:8" x14ac:dyDescent="0.25">
      <c r="A75" s="11" t="s">
        <v>306</v>
      </c>
      <c r="G75" s="12"/>
      <c r="H75" s="15">
        <f t="shared" si="4"/>
        <v>0</v>
      </c>
    </row>
    <row r="76" spans="1:8" x14ac:dyDescent="0.25">
      <c r="A76" s="11" t="s">
        <v>304</v>
      </c>
      <c r="G76" s="12"/>
      <c r="H76" s="15">
        <f t="shared" si="4"/>
        <v>0</v>
      </c>
    </row>
    <row r="77" spans="1:8" x14ac:dyDescent="0.25">
      <c r="A77" s="11" t="s">
        <v>305</v>
      </c>
      <c r="G77" s="12"/>
      <c r="H77" s="15">
        <f t="shared" si="4"/>
        <v>0</v>
      </c>
    </row>
    <row r="78" spans="1:8" x14ac:dyDescent="0.25">
      <c r="A78" s="13" t="s">
        <v>232</v>
      </c>
      <c r="B78" s="14"/>
      <c r="C78" s="14"/>
      <c r="D78" s="14"/>
      <c r="E78" s="14"/>
      <c r="F78" s="14"/>
      <c r="G78" s="32"/>
      <c r="H78" s="25">
        <f>SUM(H79:H82)</f>
        <v>0</v>
      </c>
    </row>
    <row r="79" spans="1:8" x14ac:dyDescent="0.25">
      <c r="A79" s="11" t="s">
        <v>303</v>
      </c>
      <c r="G79" s="12"/>
      <c r="H79" s="15">
        <f t="shared" si="4"/>
        <v>0</v>
      </c>
    </row>
    <row r="80" spans="1:8" x14ac:dyDescent="0.25">
      <c r="A80" s="11" t="s">
        <v>306</v>
      </c>
      <c r="G80" s="12"/>
      <c r="H80" s="15">
        <f t="shared" si="4"/>
        <v>0</v>
      </c>
    </row>
    <row r="81" spans="1:8" x14ac:dyDescent="0.25">
      <c r="A81" s="11" t="s">
        <v>304</v>
      </c>
      <c r="G81" s="12"/>
      <c r="H81" s="15">
        <f t="shared" si="4"/>
        <v>0</v>
      </c>
    </row>
    <row r="82" spans="1:8" x14ac:dyDescent="0.25">
      <c r="A82" s="11" t="s">
        <v>305</v>
      </c>
      <c r="G82" s="12"/>
      <c r="H82" s="15">
        <f t="shared" si="4"/>
        <v>0</v>
      </c>
    </row>
    <row r="83" spans="1:8" x14ac:dyDescent="0.25">
      <c r="A83" s="13" t="s">
        <v>233</v>
      </c>
      <c r="B83" s="14"/>
      <c r="C83" s="14"/>
      <c r="D83" s="14"/>
      <c r="E83" s="14"/>
      <c r="F83" s="14"/>
      <c r="G83" s="32"/>
      <c r="H83" s="25">
        <f>SUM(H84:H87)</f>
        <v>0</v>
      </c>
    </row>
    <row r="84" spans="1:8" x14ac:dyDescent="0.25">
      <c r="A84" s="11" t="s">
        <v>303</v>
      </c>
      <c r="G84" s="12"/>
      <c r="H84" s="15">
        <f t="shared" si="4"/>
        <v>0</v>
      </c>
    </row>
    <row r="85" spans="1:8" x14ac:dyDescent="0.25">
      <c r="A85" s="11" t="s">
        <v>306</v>
      </c>
      <c r="G85" s="12"/>
      <c r="H85" s="15">
        <f t="shared" si="4"/>
        <v>0</v>
      </c>
    </row>
    <row r="86" spans="1:8" x14ac:dyDescent="0.25">
      <c r="A86" s="11" t="s">
        <v>304</v>
      </c>
      <c r="G86" s="12"/>
      <c r="H86" s="15">
        <f t="shared" si="4"/>
        <v>0</v>
      </c>
    </row>
    <row r="87" spans="1:8" x14ac:dyDescent="0.25">
      <c r="A87" s="11" t="s">
        <v>305</v>
      </c>
      <c r="G87" s="12"/>
      <c r="H87" s="15">
        <f t="shared" si="4"/>
        <v>0</v>
      </c>
    </row>
    <row r="88" spans="1:8" x14ac:dyDescent="0.25">
      <c r="A88" s="28" t="s">
        <v>311</v>
      </c>
      <c r="G88" s="12"/>
    </row>
    <row r="89" spans="1:8" x14ac:dyDescent="0.25">
      <c r="A89" s="13" t="s">
        <v>234</v>
      </c>
      <c r="B89" s="14"/>
      <c r="C89" s="14"/>
      <c r="D89" s="14"/>
      <c r="E89" s="14"/>
      <c r="F89" s="14"/>
      <c r="G89" s="32"/>
      <c r="H89" s="25">
        <f>SUM(H90:H92)</f>
        <v>0</v>
      </c>
    </row>
    <row r="90" spans="1:8" x14ac:dyDescent="0.25">
      <c r="A90" s="11" t="s">
        <v>303</v>
      </c>
      <c r="G90" s="12"/>
      <c r="H90" s="15">
        <f t="shared" ref="H90:H109" si="5">G90*F90</f>
        <v>0</v>
      </c>
    </row>
    <row r="91" spans="1:8" x14ac:dyDescent="0.25">
      <c r="A91" s="11" t="s">
        <v>304</v>
      </c>
      <c r="G91" s="12"/>
      <c r="H91" s="15">
        <f t="shared" si="5"/>
        <v>0</v>
      </c>
    </row>
    <row r="92" spans="1:8" x14ac:dyDescent="0.25">
      <c r="A92" s="11" t="s">
        <v>305</v>
      </c>
      <c r="G92" s="12"/>
      <c r="H92" s="15">
        <f t="shared" si="5"/>
        <v>0</v>
      </c>
    </row>
    <row r="93" spans="1:8" x14ac:dyDescent="0.25">
      <c r="A93" s="13" t="s">
        <v>235</v>
      </c>
      <c r="B93" s="14"/>
      <c r="C93" s="14"/>
      <c r="D93" s="14"/>
      <c r="E93" s="14"/>
      <c r="F93" s="14"/>
      <c r="G93" s="32"/>
      <c r="H93" s="25">
        <f>SUM(H94:H96)</f>
        <v>0</v>
      </c>
    </row>
    <row r="94" spans="1:8" x14ac:dyDescent="0.25">
      <c r="A94" s="11" t="s">
        <v>303</v>
      </c>
      <c r="G94" s="12"/>
      <c r="H94" s="15">
        <f t="shared" si="5"/>
        <v>0</v>
      </c>
    </row>
    <row r="95" spans="1:8" x14ac:dyDescent="0.25">
      <c r="A95" s="11" t="s">
        <v>304</v>
      </c>
      <c r="G95" s="12"/>
      <c r="H95" s="15">
        <f t="shared" si="5"/>
        <v>0</v>
      </c>
    </row>
    <row r="96" spans="1:8" x14ac:dyDescent="0.25">
      <c r="A96" s="11" t="s">
        <v>305</v>
      </c>
      <c r="G96" s="12"/>
      <c r="H96" s="15">
        <f t="shared" si="5"/>
        <v>0</v>
      </c>
    </row>
    <row r="97" spans="1:8" x14ac:dyDescent="0.25">
      <c r="A97" s="13" t="s">
        <v>236</v>
      </c>
      <c r="B97" s="14"/>
      <c r="C97" s="14"/>
      <c r="D97" s="14"/>
      <c r="E97" s="14"/>
      <c r="F97" s="14"/>
      <c r="G97" s="32"/>
      <c r="H97" s="25">
        <f>SUM(H98:H100)</f>
        <v>0</v>
      </c>
    </row>
    <row r="98" spans="1:8" x14ac:dyDescent="0.25">
      <c r="A98" s="11" t="s">
        <v>303</v>
      </c>
      <c r="G98" s="12"/>
      <c r="H98" s="15">
        <f t="shared" si="5"/>
        <v>0</v>
      </c>
    </row>
    <row r="99" spans="1:8" x14ac:dyDescent="0.25">
      <c r="A99" s="11" t="s">
        <v>304</v>
      </c>
      <c r="G99" s="12"/>
      <c r="H99" s="15">
        <f t="shared" si="5"/>
        <v>0</v>
      </c>
    </row>
    <row r="100" spans="1:8" x14ac:dyDescent="0.25">
      <c r="A100" s="11" t="s">
        <v>305</v>
      </c>
      <c r="G100" s="12"/>
      <c r="H100" s="15">
        <f t="shared" si="5"/>
        <v>0</v>
      </c>
    </row>
    <row r="101" spans="1:8" x14ac:dyDescent="0.25">
      <c r="A101" s="28" t="s">
        <v>312</v>
      </c>
      <c r="G101" s="12"/>
      <c r="H101" s="15"/>
    </row>
    <row r="102" spans="1:8" x14ac:dyDescent="0.25">
      <c r="A102" s="13" t="s">
        <v>237</v>
      </c>
      <c r="B102" s="14"/>
      <c r="C102" s="14"/>
      <c r="D102" s="14"/>
      <c r="E102" s="14"/>
      <c r="F102" s="14"/>
      <c r="G102" s="32"/>
      <c r="H102" s="25">
        <f>SUM(H103:H105)</f>
        <v>0</v>
      </c>
    </row>
    <row r="103" spans="1:8" x14ac:dyDescent="0.25">
      <c r="A103" s="11" t="s">
        <v>303</v>
      </c>
      <c r="G103" s="12"/>
      <c r="H103" s="15">
        <f t="shared" si="5"/>
        <v>0</v>
      </c>
    </row>
    <row r="104" spans="1:8" x14ac:dyDescent="0.25">
      <c r="A104" s="11" t="s">
        <v>304</v>
      </c>
      <c r="G104" s="12"/>
      <c r="H104" s="15">
        <f t="shared" si="5"/>
        <v>0</v>
      </c>
    </row>
    <row r="105" spans="1:8" x14ac:dyDescent="0.25">
      <c r="A105" s="11" t="s">
        <v>305</v>
      </c>
      <c r="G105" s="12"/>
      <c r="H105" s="15">
        <f t="shared" si="5"/>
        <v>0</v>
      </c>
    </row>
    <row r="106" spans="1:8" x14ac:dyDescent="0.25">
      <c r="A106" s="13" t="s">
        <v>238</v>
      </c>
      <c r="B106" s="14"/>
      <c r="C106" s="14"/>
      <c r="D106" s="14"/>
      <c r="E106" s="14"/>
      <c r="F106" s="14"/>
      <c r="G106" s="32"/>
      <c r="H106" s="25">
        <f>SUM(H107:H109)</f>
        <v>0</v>
      </c>
    </row>
    <row r="107" spans="1:8" x14ac:dyDescent="0.25">
      <c r="A107" s="11" t="s">
        <v>303</v>
      </c>
      <c r="G107" s="12"/>
      <c r="H107" s="15">
        <f t="shared" si="5"/>
        <v>0</v>
      </c>
    </row>
    <row r="108" spans="1:8" x14ac:dyDescent="0.25">
      <c r="A108" s="11" t="s">
        <v>304</v>
      </c>
      <c r="G108" s="12"/>
      <c r="H108" s="15">
        <f t="shared" si="5"/>
        <v>0</v>
      </c>
    </row>
    <row r="109" spans="1:8" x14ac:dyDescent="0.25">
      <c r="A109" s="11" t="s">
        <v>305</v>
      </c>
      <c r="G109" s="12"/>
      <c r="H109" s="15">
        <f t="shared" si="5"/>
        <v>0</v>
      </c>
    </row>
    <row r="110" spans="1:8" x14ac:dyDescent="0.25">
      <c r="A110" s="28" t="s">
        <v>313</v>
      </c>
      <c r="G110" s="12"/>
    </row>
    <row r="111" spans="1:8" x14ac:dyDescent="0.25">
      <c r="A111" s="26" t="s">
        <v>24</v>
      </c>
      <c r="B111" s="26"/>
      <c r="C111" s="26"/>
      <c r="D111" s="26"/>
      <c r="E111" s="26"/>
      <c r="F111" s="26"/>
      <c r="G111" s="26"/>
      <c r="H111" s="31">
        <f>SUM(H9+H14+H19+H24+H29+H35+H41+H46+H51+H57+H62+H67+H73+H78+H83+H89+H93+H97+H102+H106)</f>
        <v>0</v>
      </c>
    </row>
    <row r="112" spans="1:8" ht="30" x14ac:dyDescent="0.25">
      <c r="A112" s="40" t="s">
        <v>221</v>
      </c>
      <c r="B112" s="40" t="s">
        <v>15</v>
      </c>
      <c r="C112" s="40" t="s">
        <v>16</v>
      </c>
      <c r="D112" s="40" t="s">
        <v>159</v>
      </c>
      <c r="E112" s="40" t="s">
        <v>216</v>
      </c>
      <c r="F112" s="40" t="s">
        <v>17</v>
      </c>
      <c r="G112" s="40" t="s">
        <v>18</v>
      </c>
      <c r="H112" s="40" t="s">
        <v>19</v>
      </c>
    </row>
    <row r="113" spans="1:19" x14ac:dyDescent="0.25">
      <c r="A113" s="16" t="s">
        <v>56</v>
      </c>
      <c r="B113" s="16"/>
      <c r="C113" s="18" t="s">
        <v>58</v>
      </c>
      <c r="D113" s="20"/>
      <c r="E113" s="17"/>
      <c r="F113" s="20"/>
      <c r="G113" s="33"/>
      <c r="H113" s="33">
        <f>F113*G113</f>
        <v>0</v>
      </c>
    </row>
    <row r="114" spans="1:19" x14ac:dyDescent="0.25">
      <c r="A114" s="16" t="s">
        <v>57</v>
      </c>
      <c r="B114" s="16"/>
      <c r="C114" s="16"/>
      <c r="D114" s="20"/>
      <c r="E114" s="17"/>
      <c r="F114" s="20"/>
      <c r="G114" s="33"/>
      <c r="H114" s="33">
        <f t="shared" ref="H114:H115" si="6">F114*G114</f>
        <v>0</v>
      </c>
    </row>
    <row r="115" spans="1:19" x14ac:dyDescent="0.25">
      <c r="A115" s="16" t="s">
        <v>59</v>
      </c>
      <c r="B115" s="16"/>
      <c r="C115" s="16"/>
      <c r="D115" s="19"/>
      <c r="E115" s="16"/>
      <c r="F115" s="16"/>
      <c r="G115" s="33"/>
      <c r="H115" s="33">
        <f t="shared" si="6"/>
        <v>0</v>
      </c>
    </row>
    <row r="116" spans="1:19" x14ac:dyDescent="0.25">
      <c r="A116" s="26" t="s">
        <v>24</v>
      </c>
      <c r="B116" s="26"/>
      <c r="C116" s="26"/>
      <c r="D116" s="26"/>
      <c r="E116" s="26"/>
      <c r="F116" s="26"/>
      <c r="G116" s="26"/>
      <c r="H116" s="31">
        <f>SUM(H113+H114+H115)</f>
        <v>0</v>
      </c>
    </row>
    <row r="117" spans="1:19" ht="30" x14ac:dyDescent="0.25">
      <c r="A117" s="39" t="s">
        <v>220</v>
      </c>
      <c r="B117" s="40" t="s">
        <v>15</v>
      </c>
      <c r="C117" s="40" t="s">
        <v>257</v>
      </c>
      <c r="D117" s="40" t="s">
        <v>159</v>
      </c>
      <c r="E117" s="40" t="s">
        <v>216</v>
      </c>
      <c r="F117" s="40" t="s">
        <v>17</v>
      </c>
      <c r="G117" s="40" t="s">
        <v>18</v>
      </c>
      <c r="H117" s="40" t="s">
        <v>19</v>
      </c>
    </row>
    <row r="118" spans="1:19" x14ac:dyDescent="0.25">
      <c r="A118" s="13" t="s">
        <v>285</v>
      </c>
      <c r="B118" s="14"/>
      <c r="C118" s="14" t="s">
        <v>7</v>
      </c>
      <c r="D118" s="14"/>
      <c r="E118" s="14"/>
      <c r="F118" s="14"/>
      <c r="G118" s="32"/>
      <c r="H118" s="25">
        <f>F118*G118</f>
        <v>0</v>
      </c>
      <c r="L118" s="16"/>
      <c r="M118" s="16"/>
      <c r="N118" s="16"/>
      <c r="O118" s="20"/>
      <c r="P118" s="17"/>
      <c r="Q118" s="20"/>
      <c r="R118" s="16"/>
      <c r="S118" s="33">
        <v>0</v>
      </c>
    </row>
    <row r="119" spans="1:19" x14ac:dyDescent="0.25">
      <c r="A119" s="11" t="s">
        <v>304</v>
      </c>
      <c r="B119" s="16"/>
      <c r="C119" s="16"/>
      <c r="D119" s="20"/>
      <c r="E119" s="17"/>
      <c r="F119" s="20"/>
      <c r="G119" s="33"/>
      <c r="H119" s="33">
        <f>F119*G119</f>
        <v>0</v>
      </c>
      <c r="L119" s="16"/>
      <c r="M119" s="16"/>
      <c r="N119" s="16"/>
      <c r="O119" s="20"/>
      <c r="P119" s="17"/>
      <c r="Q119" s="20"/>
      <c r="R119" s="16"/>
      <c r="S119" s="33"/>
    </row>
    <row r="120" spans="1:19" x14ac:dyDescent="0.25">
      <c r="A120" s="11" t="s">
        <v>271</v>
      </c>
      <c r="B120" s="16"/>
      <c r="C120" s="16"/>
      <c r="D120" s="20"/>
      <c r="E120" s="17"/>
      <c r="F120" s="20"/>
      <c r="G120" s="33"/>
      <c r="H120" s="33">
        <f t="shared" ref="H120:H123" si="7">F120*G120</f>
        <v>0</v>
      </c>
      <c r="L120" s="16"/>
      <c r="M120" s="16"/>
      <c r="N120" s="16"/>
      <c r="O120" s="20"/>
      <c r="P120" s="17"/>
      <c r="Q120" s="20"/>
      <c r="R120" s="16"/>
      <c r="S120" s="33"/>
    </row>
    <row r="121" spans="1:19" x14ac:dyDescent="0.25">
      <c r="A121" s="11" t="s">
        <v>317</v>
      </c>
      <c r="B121" s="16"/>
      <c r="C121" s="16"/>
      <c r="D121" s="20"/>
      <c r="E121" s="17"/>
      <c r="F121" s="20"/>
      <c r="G121" s="33"/>
      <c r="H121" s="33">
        <f t="shared" si="7"/>
        <v>0</v>
      </c>
      <c r="L121" s="16"/>
      <c r="M121" s="16"/>
      <c r="N121" s="16"/>
      <c r="O121" s="20"/>
      <c r="P121" s="17"/>
      <c r="Q121" s="20"/>
      <c r="R121" s="16"/>
      <c r="S121" s="33"/>
    </row>
    <row r="122" spans="1:19" x14ac:dyDescent="0.25">
      <c r="A122" s="16"/>
      <c r="B122" s="16"/>
      <c r="C122" s="16"/>
      <c r="D122" s="20"/>
      <c r="E122" s="17"/>
      <c r="F122" s="20"/>
      <c r="G122" s="33"/>
      <c r="H122" s="33">
        <f t="shared" si="7"/>
        <v>0</v>
      </c>
      <c r="L122" s="16"/>
      <c r="M122" s="16"/>
      <c r="N122" s="16"/>
      <c r="O122" s="20"/>
      <c r="P122" s="17"/>
      <c r="Q122" s="20"/>
      <c r="R122" s="16"/>
      <c r="S122" s="33">
        <v>0</v>
      </c>
    </row>
    <row r="123" spans="1:19" x14ac:dyDescent="0.25">
      <c r="A123" s="28" t="s">
        <v>314</v>
      </c>
      <c r="B123" s="16"/>
      <c r="C123" s="16"/>
      <c r="D123" s="20"/>
      <c r="E123" s="17"/>
      <c r="F123" s="20"/>
      <c r="G123" s="33"/>
      <c r="H123" s="33">
        <f t="shared" si="7"/>
        <v>0</v>
      </c>
      <c r="L123" s="16"/>
      <c r="M123" s="16"/>
      <c r="N123" s="16"/>
      <c r="O123" s="20"/>
      <c r="P123" s="17"/>
      <c r="Q123" s="20"/>
      <c r="R123" s="16"/>
      <c r="S123" s="33">
        <f t="shared" ref="S123" si="8">Q123*R123</f>
        <v>0</v>
      </c>
    </row>
    <row r="124" spans="1:19" x14ac:dyDescent="0.25">
      <c r="A124" s="26" t="s">
        <v>24</v>
      </c>
      <c r="B124" s="26"/>
      <c r="C124" s="26"/>
      <c r="D124" s="26"/>
      <c r="E124" s="26"/>
      <c r="F124" s="26"/>
      <c r="G124" s="26"/>
      <c r="H124" s="31">
        <f>SUM(H118:H123)</f>
        <v>0</v>
      </c>
    </row>
    <row r="125" spans="1:19" ht="30" x14ac:dyDescent="0.25">
      <c r="A125" s="38" t="s">
        <v>40</v>
      </c>
      <c r="B125" s="40" t="s">
        <v>15</v>
      </c>
      <c r="C125" s="40" t="s">
        <v>16</v>
      </c>
      <c r="D125" s="40" t="s">
        <v>159</v>
      </c>
      <c r="E125" s="40" t="s">
        <v>216</v>
      </c>
      <c r="F125" s="40" t="s">
        <v>17</v>
      </c>
      <c r="G125" s="40" t="s">
        <v>18</v>
      </c>
      <c r="H125" s="40" t="s">
        <v>19</v>
      </c>
    </row>
    <row r="126" spans="1:19" x14ac:dyDescent="0.25">
      <c r="A126" s="13" t="s">
        <v>154</v>
      </c>
      <c r="B126" s="14"/>
      <c r="C126" s="14"/>
      <c r="D126" s="14"/>
      <c r="E126" s="14"/>
      <c r="F126" s="14"/>
      <c r="G126" s="32"/>
      <c r="H126" s="25">
        <f>SUM(H127:H132)</f>
        <v>0</v>
      </c>
    </row>
    <row r="127" spans="1:19" x14ac:dyDescent="0.25">
      <c r="A127" s="11" t="s">
        <v>318</v>
      </c>
      <c r="G127" s="12"/>
      <c r="H127" s="33">
        <f>F127*G127</f>
        <v>0</v>
      </c>
    </row>
    <row r="128" spans="1:19" x14ac:dyDescent="0.25">
      <c r="A128" s="11" t="s">
        <v>306</v>
      </c>
      <c r="G128" s="12"/>
      <c r="H128" s="33">
        <f>F128*G128</f>
        <v>0</v>
      </c>
    </row>
    <row r="129" spans="1:8" x14ac:dyDescent="0.25">
      <c r="A129" s="11" t="s">
        <v>319</v>
      </c>
      <c r="G129" s="12"/>
      <c r="H129" s="33">
        <f t="shared" ref="H129:H131" si="9">F129*G129</f>
        <v>0</v>
      </c>
    </row>
    <row r="130" spans="1:8" x14ac:dyDescent="0.25">
      <c r="A130" s="11" t="s">
        <v>304</v>
      </c>
      <c r="G130" s="12"/>
      <c r="H130" s="33">
        <f t="shared" si="9"/>
        <v>0</v>
      </c>
    </row>
    <row r="131" spans="1:8" x14ac:dyDescent="0.25">
      <c r="A131" s="11" t="s">
        <v>305</v>
      </c>
      <c r="G131" s="12"/>
      <c r="H131" s="33">
        <f t="shared" si="9"/>
        <v>0</v>
      </c>
    </row>
    <row r="132" spans="1:8" x14ac:dyDescent="0.25">
      <c r="A132" s="11" t="s">
        <v>320</v>
      </c>
      <c r="G132" s="12"/>
      <c r="H132" s="33">
        <f>F132*G132</f>
        <v>0</v>
      </c>
    </row>
    <row r="133" spans="1:8" x14ac:dyDescent="0.25">
      <c r="A133" s="13" t="s">
        <v>155</v>
      </c>
      <c r="B133" s="14"/>
      <c r="C133" s="14"/>
      <c r="D133" s="14"/>
      <c r="E133" s="14"/>
      <c r="F133" s="14"/>
      <c r="G133" s="32"/>
      <c r="H133" s="25">
        <f>SUM(H134:H139)</f>
        <v>0</v>
      </c>
    </row>
    <row r="134" spans="1:8" x14ac:dyDescent="0.25">
      <c r="A134" s="11" t="s">
        <v>318</v>
      </c>
      <c r="G134" s="12"/>
      <c r="H134" s="33">
        <f>F134*G134</f>
        <v>0</v>
      </c>
    </row>
    <row r="135" spans="1:8" x14ac:dyDescent="0.25">
      <c r="A135" s="11" t="s">
        <v>306</v>
      </c>
      <c r="G135" s="12"/>
      <c r="H135" s="33">
        <f t="shared" ref="H135:H139" si="10">F135*G135</f>
        <v>0</v>
      </c>
    </row>
    <row r="136" spans="1:8" x14ac:dyDescent="0.25">
      <c r="A136" s="11" t="s">
        <v>319</v>
      </c>
      <c r="G136" s="12"/>
      <c r="H136" s="33">
        <f t="shared" si="10"/>
        <v>0</v>
      </c>
    </row>
    <row r="137" spans="1:8" x14ac:dyDescent="0.25">
      <c r="A137" s="11" t="s">
        <v>304</v>
      </c>
      <c r="G137" s="12"/>
      <c r="H137" s="33">
        <f t="shared" si="10"/>
        <v>0</v>
      </c>
    </row>
    <row r="138" spans="1:8" x14ac:dyDescent="0.25">
      <c r="A138" s="11" t="s">
        <v>305</v>
      </c>
      <c r="G138" s="12"/>
      <c r="H138" s="33">
        <f t="shared" si="10"/>
        <v>0</v>
      </c>
    </row>
    <row r="139" spans="1:8" x14ac:dyDescent="0.25">
      <c r="A139" s="11" t="s">
        <v>320</v>
      </c>
      <c r="G139" s="12"/>
      <c r="H139" s="33">
        <f t="shared" si="10"/>
        <v>0</v>
      </c>
    </row>
    <row r="140" spans="1:8" x14ac:dyDescent="0.25">
      <c r="A140" s="13" t="s">
        <v>156</v>
      </c>
      <c r="B140" s="14"/>
      <c r="C140" s="14"/>
      <c r="D140" s="14"/>
      <c r="E140" s="14"/>
      <c r="F140" s="14"/>
      <c r="G140" s="32"/>
      <c r="H140" s="25">
        <f>SUM(H141:H146)</f>
        <v>0</v>
      </c>
    </row>
    <row r="141" spans="1:8" x14ac:dyDescent="0.25">
      <c r="A141" s="11" t="s">
        <v>318</v>
      </c>
      <c r="G141" s="12"/>
      <c r="H141" s="33">
        <f>F141*G141</f>
        <v>0</v>
      </c>
    </row>
    <row r="142" spans="1:8" x14ac:dyDescent="0.25">
      <c r="A142" s="11" t="s">
        <v>306</v>
      </c>
      <c r="G142" s="12"/>
      <c r="H142" s="33">
        <f t="shared" ref="H142:H146" si="11">F142*G142</f>
        <v>0</v>
      </c>
    </row>
    <row r="143" spans="1:8" x14ac:dyDescent="0.25">
      <c r="A143" s="11" t="s">
        <v>319</v>
      </c>
      <c r="G143" s="12"/>
      <c r="H143" s="33">
        <f t="shared" si="11"/>
        <v>0</v>
      </c>
    </row>
    <row r="144" spans="1:8" x14ac:dyDescent="0.25">
      <c r="A144" s="11" t="s">
        <v>304</v>
      </c>
      <c r="G144" s="12"/>
      <c r="H144" s="33">
        <f t="shared" si="11"/>
        <v>0</v>
      </c>
    </row>
    <row r="145" spans="1:8" x14ac:dyDescent="0.25">
      <c r="A145" s="11" t="s">
        <v>305</v>
      </c>
      <c r="G145" s="12"/>
      <c r="H145" s="33">
        <f t="shared" si="11"/>
        <v>0</v>
      </c>
    </row>
    <row r="146" spans="1:8" x14ac:dyDescent="0.25">
      <c r="A146" s="11" t="s">
        <v>320</v>
      </c>
      <c r="G146" s="12"/>
      <c r="H146" s="33">
        <f t="shared" si="11"/>
        <v>0</v>
      </c>
    </row>
    <row r="147" spans="1:8" x14ac:dyDescent="0.25">
      <c r="A147" s="13" t="s">
        <v>157</v>
      </c>
      <c r="B147" s="14"/>
      <c r="C147" s="14"/>
      <c r="D147" s="14"/>
      <c r="E147" s="14"/>
      <c r="F147" s="14"/>
      <c r="G147" s="32"/>
      <c r="H147" s="25">
        <f>SUM(H148:H153)</f>
        <v>0</v>
      </c>
    </row>
    <row r="148" spans="1:8" x14ac:dyDescent="0.25">
      <c r="A148" s="11" t="s">
        <v>318</v>
      </c>
      <c r="G148" s="12"/>
      <c r="H148" s="33">
        <f>F148*G148</f>
        <v>0</v>
      </c>
    </row>
    <row r="149" spans="1:8" x14ac:dyDescent="0.25">
      <c r="A149" s="11" t="s">
        <v>306</v>
      </c>
      <c r="G149" s="12"/>
      <c r="H149" s="33">
        <f t="shared" ref="H149:H153" si="12">F149*G149</f>
        <v>0</v>
      </c>
    </row>
    <row r="150" spans="1:8" x14ac:dyDescent="0.25">
      <c r="A150" s="11" t="s">
        <v>319</v>
      </c>
      <c r="G150" s="12"/>
      <c r="H150" s="33">
        <f t="shared" si="12"/>
        <v>0</v>
      </c>
    </row>
    <row r="151" spans="1:8" x14ac:dyDescent="0.25">
      <c r="A151" s="11" t="s">
        <v>304</v>
      </c>
      <c r="G151" s="12"/>
      <c r="H151" s="33">
        <f t="shared" si="12"/>
        <v>0</v>
      </c>
    </row>
    <row r="152" spans="1:8" x14ac:dyDescent="0.25">
      <c r="A152" s="11" t="s">
        <v>305</v>
      </c>
      <c r="G152" s="12"/>
      <c r="H152" s="33">
        <f t="shared" si="12"/>
        <v>0</v>
      </c>
    </row>
    <row r="153" spans="1:8" x14ac:dyDescent="0.25">
      <c r="A153" s="11" t="s">
        <v>320</v>
      </c>
      <c r="G153" s="12"/>
      <c r="H153" s="33">
        <f t="shared" si="12"/>
        <v>0</v>
      </c>
    </row>
    <row r="154" spans="1:8" x14ac:dyDescent="0.25">
      <c r="A154" s="13" t="s">
        <v>158</v>
      </c>
      <c r="B154" s="14"/>
      <c r="C154" s="14"/>
      <c r="D154" s="14"/>
      <c r="E154" s="14"/>
      <c r="F154" s="14"/>
      <c r="G154" s="32"/>
      <c r="H154" s="25">
        <f>SUM(H155:H160)</f>
        <v>0</v>
      </c>
    </row>
    <row r="155" spans="1:8" x14ac:dyDescent="0.25">
      <c r="A155" s="11" t="s">
        <v>318</v>
      </c>
      <c r="G155" s="12"/>
      <c r="H155" s="33">
        <f>F155*G155</f>
        <v>0</v>
      </c>
    </row>
    <row r="156" spans="1:8" x14ac:dyDescent="0.25">
      <c r="A156" s="11" t="s">
        <v>306</v>
      </c>
      <c r="G156" s="12"/>
      <c r="H156" s="33">
        <f t="shared" ref="H156:H160" si="13">F156*G156</f>
        <v>0</v>
      </c>
    </row>
    <row r="157" spans="1:8" x14ac:dyDescent="0.25">
      <c r="A157" s="11" t="s">
        <v>319</v>
      </c>
      <c r="G157" s="12"/>
      <c r="H157" s="33">
        <f t="shared" si="13"/>
        <v>0</v>
      </c>
    </row>
    <row r="158" spans="1:8" x14ac:dyDescent="0.25">
      <c r="A158" s="11" t="s">
        <v>304</v>
      </c>
      <c r="G158" s="12"/>
      <c r="H158" s="33">
        <f t="shared" si="13"/>
        <v>0</v>
      </c>
    </row>
    <row r="159" spans="1:8" x14ac:dyDescent="0.25">
      <c r="A159" s="11" t="s">
        <v>305</v>
      </c>
      <c r="G159" s="12"/>
      <c r="H159" s="33">
        <f t="shared" si="13"/>
        <v>0</v>
      </c>
    </row>
    <row r="160" spans="1:8" x14ac:dyDescent="0.25">
      <c r="A160" s="11" t="s">
        <v>320</v>
      </c>
      <c r="G160" s="12"/>
      <c r="H160" s="33">
        <f t="shared" si="13"/>
        <v>0</v>
      </c>
    </row>
    <row r="161" spans="1:8" x14ac:dyDescent="0.25">
      <c r="A161" s="28" t="s">
        <v>315</v>
      </c>
      <c r="G161" s="12"/>
      <c r="H161" s="12"/>
    </row>
    <row r="162" spans="1:8" x14ac:dyDescent="0.25">
      <c r="A162" s="13" t="s">
        <v>189</v>
      </c>
      <c r="B162" s="14"/>
      <c r="C162" s="14"/>
      <c r="D162" s="14"/>
      <c r="E162" s="14"/>
      <c r="F162" s="14"/>
      <c r="G162" s="32"/>
      <c r="H162" s="25">
        <f>SUM(H163:H168)</f>
        <v>0</v>
      </c>
    </row>
    <row r="163" spans="1:8" x14ac:dyDescent="0.25">
      <c r="A163" s="11" t="s">
        <v>318</v>
      </c>
      <c r="G163" s="12"/>
      <c r="H163" s="33">
        <f>F163*G163</f>
        <v>0</v>
      </c>
    </row>
    <row r="164" spans="1:8" x14ac:dyDescent="0.25">
      <c r="A164" s="11" t="s">
        <v>306</v>
      </c>
      <c r="G164" s="12"/>
      <c r="H164" s="33">
        <f t="shared" ref="H164:H168" si="14">F164*G164</f>
        <v>0</v>
      </c>
    </row>
    <row r="165" spans="1:8" x14ac:dyDescent="0.25">
      <c r="A165" s="11" t="s">
        <v>319</v>
      </c>
      <c r="G165" s="12"/>
      <c r="H165" s="33">
        <f t="shared" si="14"/>
        <v>0</v>
      </c>
    </row>
    <row r="166" spans="1:8" x14ac:dyDescent="0.25">
      <c r="A166" s="11" t="s">
        <v>304</v>
      </c>
      <c r="G166" s="12"/>
      <c r="H166" s="33">
        <f t="shared" si="14"/>
        <v>0</v>
      </c>
    </row>
    <row r="167" spans="1:8" x14ac:dyDescent="0.25">
      <c r="A167" s="11" t="s">
        <v>305</v>
      </c>
      <c r="G167" s="12"/>
      <c r="H167" s="33">
        <f t="shared" si="14"/>
        <v>0</v>
      </c>
    </row>
    <row r="168" spans="1:8" x14ac:dyDescent="0.25">
      <c r="A168" s="11" t="s">
        <v>320</v>
      </c>
      <c r="G168" s="12"/>
      <c r="H168" s="33">
        <f t="shared" si="14"/>
        <v>0</v>
      </c>
    </row>
    <row r="169" spans="1:8" x14ac:dyDescent="0.25">
      <c r="A169" s="13" t="s">
        <v>195</v>
      </c>
      <c r="B169" s="14"/>
      <c r="C169" s="14"/>
      <c r="D169" s="14"/>
      <c r="E169" s="14"/>
      <c r="F169" s="14"/>
      <c r="G169" s="32"/>
      <c r="H169" s="25">
        <f>SUM(H170:H175)</f>
        <v>0</v>
      </c>
    </row>
    <row r="170" spans="1:8" x14ac:dyDescent="0.25">
      <c r="A170" s="11" t="s">
        <v>318</v>
      </c>
      <c r="G170" s="12"/>
      <c r="H170" s="33">
        <f>F170*G170</f>
        <v>0</v>
      </c>
    </row>
    <row r="171" spans="1:8" x14ac:dyDescent="0.25">
      <c r="A171" s="11" t="s">
        <v>306</v>
      </c>
      <c r="G171" s="12"/>
      <c r="H171" s="33">
        <f t="shared" ref="H171:H175" si="15">F171*G171</f>
        <v>0</v>
      </c>
    </row>
    <row r="172" spans="1:8" x14ac:dyDescent="0.25">
      <c r="A172" s="11" t="s">
        <v>319</v>
      </c>
      <c r="G172" s="12"/>
      <c r="H172" s="33">
        <f t="shared" si="15"/>
        <v>0</v>
      </c>
    </row>
    <row r="173" spans="1:8" x14ac:dyDescent="0.25">
      <c r="A173" s="11" t="s">
        <v>304</v>
      </c>
      <c r="G173" s="12"/>
      <c r="H173" s="33">
        <f t="shared" si="15"/>
        <v>0</v>
      </c>
    </row>
    <row r="174" spans="1:8" x14ac:dyDescent="0.25">
      <c r="A174" s="11" t="s">
        <v>305</v>
      </c>
      <c r="G174" s="12"/>
      <c r="H174" s="33">
        <f t="shared" si="15"/>
        <v>0</v>
      </c>
    </row>
    <row r="175" spans="1:8" x14ac:dyDescent="0.25">
      <c r="A175" s="11" t="s">
        <v>320</v>
      </c>
      <c r="G175" s="12"/>
      <c r="H175" s="33">
        <f t="shared" si="15"/>
        <v>0</v>
      </c>
    </row>
    <row r="176" spans="1:8" x14ac:dyDescent="0.25">
      <c r="A176" s="28" t="s">
        <v>316</v>
      </c>
    </row>
    <row r="177" spans="1:8" x14ac:dyDescent="0.25">
      <c r="A177" s="26" t="s">
        <v>24</v>
      </c>
      <c r="B177" s="26"/>
      <c r="C177" s="26"/>
      <c r="D177" s="26"/>
      <c r="E177" s="26"/>
      <c r="F177" s="26"/>
      <c r="G177" s="26"/>
      <c r="H177" s="31">
        <f>SUM(H126+H133+H140+H147+H154+H162+H169)</f>
        <v>0</v>
      </c>
    </row>
    <row r="178" spans="1:8" ht="30" x14ac:dyDescent="0.25">
      <c r="A178" s="41" t="s">
        <v>218</v>
      </c>
      <c r="B178" s="40" t="s">
        <v>15</v>
      </c>
      <c r="C178" s="40" t="s">
        <v>16</v>
      </c>
      <c r="D178" s="40" t="s">
        <v>159</v>
      </c>
      <c r="E178" s="40" t="s">
        <v>216</v>
      </c>
      <c r="F178" s="40" t="s">
        <v>17</v>
      </c>
      <c r="G178" s="40" t="s">
        <v>18</v>
      </c>
      <c r="H178" s="40" t="s">
        <v>19</v>
      </c>
    </row>
    <row r="179" spans="1:8" x14ac:dyDescent="0.25">
      <c r="A179" t="s">
        <v>207</v>
      </c>
      <c r="G179" s="12"/>
      <c r="H179" s="33">
        <f t="shared" ref="H179:H180" si="16">F179*G179</f>
        <v>0</v>
      </c>
    </row>
    <row r="180" spans="1:8" x14ac:dyDescent="0.25">
      <c r="A180" t="s">
        <v>208</v>
      </c>
      <c r="G180" s="12"/>
      <c r="H180" s="33">
        <f t="shared" si="16"/>
        <v>0</v>
      </c>
    </row>
    <row r="181" spans="1:8" x14ac:dyDescent="0.25">
      <c r="A181" s="26" t="s">
        <v>24</v>
      </c>
      <c r="B181" s="26"/>
      <c r="C181" s="26"/>
      <c r="D181" s="26"/>
      <c r="E181" s="26"/>
      <c r="F181" s="26"/>
      <c r="G181" s="34"/>
      <c r="H181" s="34">
        <f>SUM(H179:H180)</f>
        <v>0</v>
      </c>
    </row>
    <row r="182" spans="1:8" ht="30" x14ac:dyDescent="0.25">
      <c r="A182" s="41" t="s">
        <v>217</v>
      </c>
      <c r="B182" s="40" t="s">
        <v>15</v>
      </c>
      <c r="C182" s="40" t="s">
        <v>16</v>
      </c>
      <c r="D182" s="40" t="s">
        <v>159</v>
      </c>
      <c r="E182" s="40" t="s">
        <v>216</v>
      </c>
      <c r="F182" s="40" t="s">
        <v>17</v>
      </c>
      <c r="G182" s="40" t="s">
        <v>18</v>
      </c>
      <c r="H182" s="40" t="s">
        <v>19</v>
      </c>
    </row>
    <row r="183" spans="1:8" x14ac:dyDescent="0.25">
      <c r="A183" t="s">
        <v>222</v>
      </c>
      <c r="G183" s="12"/>
      <c r="H183" s="33">
        <f t="shared" ref="H183:H184" si="17">F183*G183</f>
        <v>0</v>
      </c>
    </row>
    <row r="184" spans="1:8" x14ac:dyDescent="0.25">
      <c r="A184" t="s">
        <v>223</v>
      </c>
      <c r="G184" s="12"/>
      <c r="H184" s="33">
        <f t="shared" si="17"/>
        <v>0</v>
      </c>
    </row>
    <row r="185" spans="1:8" x14ac:dyDescent="0.25">
      <c r="A185" s="26" t="s">
        <v>24</v>
      </c>
      <c r="B185" s="26"/>
      <c r="C185" s="26"/>
      <c r="D185" s="26"/>
      <c r="E185" s="26"/>
      <c r="F185" s="26"/>
      <c r="G185" s="34"/>
      <c r="H185" s="34">
        <f>SUM(H183:H184)</f>
        <v>0</v>
      </c>
    </row>
    <row r="186" spans="1:8" ht="30" x14ac:dyDescent="0.25">
      <c r="A186" s="41" t="s">
        <v>54</v>
      </c>
      <c r="B186" s="40" t="s">
        <v>15</v>
      </c>
      <c r="C186" s="40" t="s">
        <v>16</v>
      </c>
      <c r="D186" s="40" t="s">
        <v>159</v>
      </c>
      <c r="E186" s="40" t="s">
        <v>216</v>
      </c>
      <c r="F186" s="40" t="s">
        <v>17</v>
      </c>
      <c r="G186" s="40" t="s">
        <v>18</v>
      </c>
      <c r="H186" s="40" t="s">
        <v>19</v>
      </c>
    </row>
    <row r="187" spans="1:8" x14ac:dyDescent="0.25">
      <c r="A187" t="s">
        <v>209</v>
      </c>
      <c r="G187" s="12"/>
      <c r="H187" s="33">
        <f t="shared" ref="H187:H190" si="18">F187*G187</f>
        <v>0</v>
      </c>
    </row>
    <row r="188" spans="1:8" x14ac:dyDescent="0.25">
      <c r="A188" t="s">
        <v>210</v>
      </c>
      <c r="G188" s="12"/>
      <c r="H188" s="33">
        <f t="shared" si="18"/>
        <v>0</v>
      </c>
    </row>
    <row r="189" spans="1:8" x14ac:dyDescent="0.25">
      <c r="A189" t="s">
        <v>211</v>
      </c>
      <c r="G189" s="12"/>
      <c r="H189" s="33">
        <f t="shared" si="18"/>
        <v>0</v>
      </c>
    </row>
    <row r="190" spans="1:8" x14ac:dyDescent="0.25">
      <c r="A190" t="s">
        <v>212</v>
      </c>
      <c r="G190" s="12"/>
      <c r="H190" s="33">
        <f t="shared" si="18"/>
        <v>0</v>
      </c>
    </row>
    <row r="191" spans="1:8" x14ac:dyDescent="0.25">
      <c r="A191" s="26" t="s">
        <v>24</v>
      </c>
      <c r="B191" s="26"/>
      <c r="C191" s="26"/>
      <c r="D191" s="26"/>
      <c r="E191" s="26"/>
      <c r="F191" s="26"/>
      <c r="G191" s="34"/>
      <c r="H191" s="34">
        <f>SUM(H187:H190)</f>
        <v>0</v>
      </c>
    </row>
    <row r="192" spans="1:8" x14ac:dyDescent="0.25">
      <c r="A192" s="4" t="s">
        <v>115</v>
      </c>
      <c r="B192" s="35"/>
      <c r="C192" s="35"/>
      <c r="D192" s="35"/>
      <c r="E192" s="35"/>
      <c r="F192" s="35"/>
      <c r="G192" s="35"/>
      <c r="H192" s="35">
        <f>SUM(H111+H116+H124+H177+H181+H185+H191)</f>
        <v>0</v>
      </c>
    </row>
  </sheetData>
  <autoFilter ref="A7:H192" xr:uid="{1EAC5A61-4A48-47C2-9CB8-F89BA2576A11}"/>
  <phoneticPr fontId="19" type="noConversion"/>
  <hyperlinks>
    <hyperlink ref="C5" r:id="rId1" display="https://commission.europa.eu/funding-tenders/procedures-guidelines-tenders/information-contractors-and-beneficiaries/exchange-rate-inforeuro_en" xr:uid="{F42DCCD5-547E-4FED-99B7-4B8713A26300}"/>
  </hyperlinks>
  <pageMargins left="0.7" right="0.7" top="0.75" bottom="0.75" header="0.3" footer="0.3"/>
  <pageSetup paperSize="9" orientation="portrait" verticalDpi="1200"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8494451-D59C-4AED-BF74-B2D7B799B44F}">
          <x14:formula1>
            <xm:f>Keys!$B$2:$B$35</xm:f>
          </x14:formula1>
          <xm:sqref>C124 C9:C111 C187:C192 C183:C185 C179:C181 C126:C177 C113:C116</xm:sqref>
        </x14:dataValidation>
        <x14:dataValidation type="list" allowBlank="1" showInputMessage="1" showErrorMessage="1" xr:uid="{F0E870B7-8771-4328-B0DF-5DB08C434A1C}">
          <x14:formula1>
            <xm:f>Keys!$C$2:$C$22</xm:f>
          </x14:formula1>
          <xm:sqref>N118:N123 C123</xm:sqref>
        </x14:dataValidation>
        <x14:dataValidation type="list" allowBlank="1" showInputMessage="1" showErrorMessage="1" xr:uid="{BDBB3204-AA02-483F-93A4-6AF9EB74F78E}">
          <x14:formula1>
            <xm:f>Keys!$A$2:$A$10</xm:f>
          </x14:formula1>
          <xm:sqref>E10:E13 E118:E123 P118:P123 E15:E18 E20:E23 E187:E190 E113:E115 E107:E110 E179:E180 E183:E184 E25:E28 E30:E34 E36:E40 E42:E45 E47:E50 E52:E56 E58:E61 E63:E66 E68:E72 E74:E77 E79:E82 E84:E88 E90:E92 E94:E96 E98:E101 E103:E105 E127:E132 E134:E139 E141:E146 E148:E153 E155:E161 E163:E168 E170:E176</xm:sqref>
        </x14:dataValidation>
        <x14:dataValidation type="list" allowBlank="1" showInputMessage="1" showErrorMessage="1" xr:uid="{AEC63783-9284-4099-9B12-BD138805F971}">
          <x14:formula1>
            <xm:f>Keys!$C$2:$C$43</xm:f>
          </x14:formula1>
          <xm:sqref>C118:C122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DD98-8695-400D-B22B-D27E135F8BD0}">
  <sheetPr>
    <tabColor theme="0" tint="-0.499984740745262"/>
  </sheetPr>
  <dimension ref="A1:L162"/>
  <sheetViews>
    <sheetView zoomScale="110" zoomScaleNormal="110" workbookViewId="0">
      <pane ySplit="7" topLeftCell="A51" activePane="bottomLeft" state="frozen"/>
      <selection pane="bottomLeft" activeCell="S6" sqref="S6"/>
    </sheetView>
  </sheetViews>
  <sheetFormatPr defaultRowHeight="15" x14ac:dyDescent="0.25"/>
  <cols>
    <col min="1" max="1" width="34.42578125" customWidth="1"/>
    <col min="2" max="2" width="50.85546875" customWidth="1"/>
    <col min="3" max="3" width="26.140625" customWidth="1"/>
    <col min="4" max="4" width="14.140625" customWidth="1"/>
    <col min="5" max="6" width="17.5703125" customWidth="1"/>
    <col min="7" max="7" width="16.28515625" customWidth="1"/>
    <col min="8" max="8" width="16.140625" customWidth="1"/>
    <col min="12" max="12" width="12.140625" bestFit="1" customWidth="1"/>
  </cols>
  <sheetData>
    <row r="1" spans="1:10" x14ac:dyDescent="0.25">
      <c r="A1" s="3" t="s">
        <v>8</v>
      </c>
      <c r="B1" s="52" t="s">
        <v>266</v>
      </c>
      <c r="C1" s="6"/>
    </row>
    <row r="2" spans="1:10" x14ac:dyDescent="0.25">
      <c r="A2" s="3" t="s">
        <v>9</v>
      </c>
      <c r="B2" s="52" t="s">
        <v>378</v>
      </c>
      <c r="C2" s="6"/>
    </row>
    <row r="3" spans="1:10" x14ac:dyDescent="0.25">
      <c r="A3" s="3" t="s">
        <v>10</v>
      </c>
      <c r="B3" s="52" t="s">
        <v>280</v>
      </c>
      <c r="C3" s="6"/>
    </row>
    <row r="4" spans="1:10" x14ac:dyDescent="0.25">
      <c r="A4" s="3" t="s">
        <v>11</v>
      </c>
      <c r="B4" s="52" t="s">
        <v>377</v>
      </c>
      <c r="C4" s="6"/>
    </row>
    <row r="5" spans="1:10" x14ac:dyDescent="0.25">
      <c r="A5" s="3" t="s">
        <v>12</v>
      </c>
      <c r="B5" s="53">
        <v>45535</v>
      </c>
      <c r="C5" s="54" t="s">
        <v>331</v>
      </c>
      <c r="D5" t="s">
        <v>332</v>
      </c>
    </row>
    <row r="7" spans="1:10" ht="59.1" customHeight="1" x14ac:dyDescent="0.25">
      <c r="A7" s="4" t="s">
        <v>14</v>
      </c>
      <c r="B7" s="4" t="s">
        <v>15</v>
      </c>
      <c r="C7" s="4" t="s">
        <v>16</v>
      </c>
      <c r="D7" s="5" t="s">
        <v>159</v>
      </c>
      <c r="E7" s="5" t="s">
        <v>255</v>
      </c>
      <c r="F7" s="5" t="s">
        <v>17</v>
      </c>
      <c r="G7" s="4" t="s">
        <v>18</v>
      </c>
      <c r="H7" s="5" t="s">
        <v>19</v>
      </c>
    </row>
    <row r="8" spans="1:10" ht="30" x14ac:dyDescent="0.25">
      <c r="A8" s="38" t="s">
        <v>113</v>
      </c>
      <c r="B8" s="40" t="s">
        <v>15</v>
      </c>
      <c r="C8" s="40" t="s">
        <v>16</v>
      </c>
      <c r="D8" s="40" t="s">
        <v>159</v>
      </c>
      <c r="E8" s="40" t="s">
        <v>216</v>
      </c>
      <c r="F8" s="40" t="s">
        <v>17</v>
      </c>
      <c r="G8" s="40" t="s">
        <v>18</v>
      </c>
      <c r="H8" s="40" t="s">
        <v>19</v>
      </c>
    </row>
    <row r="9" spans="1:10" x14ac:dyDescent="0.25">
      <c r="A9" s="13" t="s">
        <v>55</v>
      </c>
      <c r="B9" s="43"/>
      <c r="C9" s="14" t="s">
        <v>266</v>
      </c>
      <c r="D9" s="14">
        <v>48</v>
      </c>
      <c r="E9" s="14"/>
      <c r="F9" s="14"/>
      <c r="G9" s="14"/>
      <c r="H9" s="25">
        <f>SUM(H10:H13)</f>
        <v>48600</v>
      </c>
      <c r="J9" s="36" t="s">
        <v>201</v>
      </c>
    </row>
    <row r="10" spans="1:10" x14ac:dyDescent="0.25">
      <c r="A10" s="11" t="s">
        <v>20</v>
      </c>
      <c r="B10" s="6" t="s">
        <v>328</v>
      </c>
      <c r="E10" t="s">
        <v>322</v>
      </c>
      <c r="F10" s="42">
        <v>1</v>
      </c>
      <c r="G10" s="12">
        <f>(500*48)</f>
        <v>24000</v>
      </c>
      <c r="H10" s="15">
        <f>G10*F10</f>
        <v>24000</v>
      </c>
    </row>
    <row r="11" spans="1:10" ht="30" x14ac:dyDescent="0.25">
      <c r="A11" s="11" t="s">
        <v>21</v>
      </c>
      <c r="B11" s="6" t="s">
        <v>326</v>
      </c>
      <c r="E11" t="s">
        <v>325</v>
      </c>
      <c r="F11" s="42">
        <v>1</v>
      </c>
      <c r="G11" s="12">
        <v>15000</v>
      </c>
      <c r="H11" s="15">
        <f t="shared" ref="H11:H28" si="0">G11*F11</f>
        <v>15000</v>
      </c>
    </row>
    <row r="12" spans="1:10" x14ac:dyDescent="0.25">
      <c r="A12" s="11" t="s">
        <v>22</v>
      </c>
      <c r="B12" s="6" t="s">
        <v>276</v>
      </c>
      <c r="E12" t="s">
        <v>65</v>
      </c>
      <c r="F12" s="42">
        <v>48</v>
      </c>
      <c r="G12" s="12">
        <v>200</v>
      </c>
      <c r="H12" s="15">
        <f t="shared" si="0"/>
        <v>9600</v>
      </c>
    </row>
    <row r="13" spans="1:10" x14ac:dyDescent="0.25">
      <c r="A13" s="11" t="s">
        <v>23</v>
      </c>
      <c r="B13" s="6" t="s">
        <v>277</v>
      </c>
      <c r="E13" t="s">
        <v>275</v>
      </c>
      <c r="F13">
        <v>1</v>
      </c>
      <c r="G13" s="12">
        <v>0</v>
      </c>
      <c r="H13" s="15">
        <f t="shared" si="0"/>
        <v>0</v>
      </c>
    </row>
    <row r="14" spans="1:10" x14ac:dyDescent="0.25">
      <c r="A14" s="13" t="s">
        <v>116</v>
      </c>
      <c r="B14" s="43"/>
      <c r="C14" s="14" t="s">
        <v>269</v>
      </c>
      <c r="D14" s="14">
        <v>48</v>
      </c>
      <c r="E14" s="14"/>
      <c r="F14" s="14"/>
      <c r="G14" s="32"/>
      <c r="H14" s="25">
        <f>SUM(H15:H18)</f>
        <v>48600</v>
      </c>
    </row>
    <row r="15" spans="1:10" x14ac:dyDescent="0.25">
      <c r="A15" s="11" t="s">
        <v>117</v>
      </c>
      <c r="B15" s="6" t="s">
        <v>328</v>
      </c>
      <c r="E15" t="s">
        <v>322</v>
      </c>
      <c r="F15" s="42">
        <v>1</v>
      </c>
      <c r="G15" s="12">
        <f>(500*48)</f>
        <v>24000</v>
      </c>
      <c r="H15" s="15">
        <f t="shared" si="0"/>
        <v>24000</v>
      </c>
    </row>
    <row r="16" spans="1:10" ht="30" x14ac:dyDescent="0.25">
      <c r="A16" s="11" t="s">
        <v>118</v>
      </c>
      <c r="B16" s="6" t="s">
        <v>326</v>
      </c>
      <c r="E16" t="s">
        <v>325</v>
      </c>
      <c r="F16">
        <v>1</v>
      </c>
      <c r="G16" s="12">
        <v>15000</v>
      </c>
      <c r="H16" s="15">
        <f t="shared" si="0"/>
        <v>15000</v>
      </c>
    </row>
    <row r="17" spans="1:8" x14ac:dyDescent="0.25">
      <c r="A17" s="11" t="s">
        <v>119</v>
      </c>
      <c r="B17" s="6" t="s">
        <v>276</v>
      </c>
      <c r="E17" t="s">
        <v>65</v>
      </c>
      <c r="F17">
        <v>48</v>
      </c>
      <c r="G17" s="12">
        <v>200</v>
      </c>
      <c r="H17" s="15">
        <f t="shared" si="0"/>
        <v>9600</v>
      </c>
    </row>
    <row r="18" spans="1:8" x14ac:dyDescent="0.25">
      <c r="A18" s="11" t="s">
        <v>120</v>
      </c>
      <c r="B18" s="6" t="s">
        <v>277</v>
      </c>
      <c r="E18" t="s">
        <v>275</v>
      </c>
      <c r="F18">
        <v>1</v>
      </c>
      <c r="G18" s="12">
        <v>0</v>
      </c>
      <c r="H18" s="15">
        <f t="shared" si="0"/>
        <v>0</v>
      </c>
    </row>
    <row r="19" spans="1:8" x14ac:dyDescent="0.25">
      <c r="A19" s="13" t="s">
        <v>137</v>
      </c>
      <c r="B19" s="14"/>
      <c r="C19" s="14" t="s">
        <v>267</v>
      </c>
      <c r="D19" s="14">
        <v>48</v>
      </c>
      <c r="E19" s="14"/>
      <c r="F19" s="14"/>
      <c r="G19" s="32"/>
      <c r="H19" s="25">
        <f>SUM(H20:H23)</f>
        <v>72600</v>
      </c>
    </row>
    <row r="20" spans="1:8" x14ac:dyDescent="0.25">
      <c r="A20" s="11" t="s">
        <v>121</v>
      </c>
      <c r="B20" s="6" t="s">
        <v>329</v>
      </c>
      <c r="E20" t="s">
        <v>322</v>
      </c>
      <c r="F20">
        <v>1</v>
      </c>
      <c r="G20" s="12">
        <f>1000*48</f>
        <v>48000</v>
      </c>
      <c r="H20" s="15">
        <f t="shared" si="0"/>
        <v>48000</v>
      </c>
    </row>
    <row r="21" spans="1:8" ht="30" x14ac:dyDescent="0.25">
      <c r="A21" s="11" t="s">
        <v>122</v>
      </c>
      <c r="B21" s="6" t="s">
        <v>326</v>
      </c>
      <c r="E21" t="s">
        <v>325</v>
      </c>
      <c r="F21">
        <v>1</v>
      </c>
      <c r="G21" s="12">
        <v>15000</v>
      </c>
      <c r="H21" s="15">
        <f t="shared" si="0"/>
        <v>15000</v>
      </c>
    </row>
    <row r="22" spans="1:8" x14ac:dyDescent="0.25">
      <c r="A22" s="11" t="s">
        <v>123</v>
      </c>
      <c r="B22" s="6" t="s">
        <v>276</v>
      </c>
      <c r="E22" t="s">
        <v>65</v>
      </c>
      <c r="F22">
        <v>48</v>
      </c>
      <c r="G22" s="12">
        <v>200</v>
      </c>
      <c r="H22" s="15">
        <f t="shared" si="0"/>
        <v>9600</v>
      </c>
    </row>
    <row r="23" spans="1:8" x14ac:dyDescent="0.25">
      <c r="A23" s="11" t="s">
        <v>124</v>
      </c>
      <c r="B23" s="6" t="s">
        <v>277</v>
      </c>
      <c r="E23" t="s">
        <v>275</v>
      </c>
      <c r="F23">
        <v>1</v>
      </c>
      <c r="G23" s="12">
        <v>0</v>
      </c>
      <c r="H23" s="15">
        <f t="shared" si="0"/>
        <v>0</v>
      </c>
    </row>
    <row r="24" spans="1:8" x14ac:dyDescent="0.25">
      <c r="A24" s="13" t="s">
        <v>138</v>
      </c>
      <c r="B24" s="14"/>
      <c r="C24" s="14" t="s">
        <v>268</v>
      </c>
      <c r="D24" s="14">
        <v>48</v>
      </c>
      <c r="E24" s="14"/>
      <c r="F24" s="14"/>
      <c r="G24" s="32"/>
      <c r="H24" s="25">
        <f>SUM(H25:H28)</f>
        <v>72600</v>
      </c>
    </row>
    <row r="25" spans="1:8" x14ac:dyDescent="0.25">
      <c r="A25" s="11" t="s">
        <v>125</v>
      </c>
      <c r="B25" s="6" t="s">
        <v>329</v>
      </c>
      <c r="E25" t="s">
        <v>322</v>
      </c>
      <c r="F25">
        <v>1</v>
      </c>
      <c r="G25" s="12">
        <f>1000*48</f>
        <v>48000</v>
      </c>
      <c r="H25" s="15">
        <f t="shared" si="0"/>
        <v>48000</v>
      </c>
    </row>
    <row r="26" spans="1:8" ht="30" x14ac:dyDescent="0.25">
      <c r="A26" s="11" t="s">
        <v>126</v>
      </c>
      <c r="B26" s="6" t="s">
        <v>326</v>
      </c>
      <c r="E26" t="s">
        <v>325</v>
      </c>
      <c r="F26">
        <v>1</v>
      </c>
      <c r="G26" s="12">
        <v>15000</v>
      </c>
      <c r="H26" s="15">
        <f t="shared" si="0"/>
        <v>15000</v>
      </c>
    </row>
    <row r="27" spans="1:8" x14ac:dyDescent="0.25">
      <c r="A27" s="11" t="s">
        <v>127</v>
      </c>
      <c r="B27" s="6" t="s">
        <v>276</v>
      </c>
      <c r="E27" t="s">
        <v>65</v>
      </c>
      <c r="F27">
        <v>48</v>
      </c>
      <c r="G27" s="12">
        <v>200</v>
      </c>
      <c r="H27" s="15">
        <f t="shared" si="0"/>
        <v>9600</v>
      </c>
    </row>
    <row r="28" spans="1:8" x14ac:dyDescent="0.25">
      <c r="A28" s="11" t="s">
        <v>128</v>
      </c>
      <c r="B28" s="6" t="s">
        <v>277</v>
      </c>
      <c r="E28" t="s">
        <v>275</v>
      </c>
      <c r="F28">
        <v>1</v>
      </c>
      <c r="G28" s="12">
        <v>0</v>
      </c>
      <c r="H28" s="15">
        <f t="shared" si="0"/>
        <v>0</v>
      </c>
    </row>
    <row r="29" spans="1:8" x14ac:dyDescent="0.25">
      <c r="A29" s="13" t="s">
        <v>224</v>
      </c>
      <c r="B29" s="14"/>
      <c r="C29" s="14" t="s">
        <v>266</v>
      </c>
      <c r="D29" s="14">
        <v>48</v>
      </c>
      <c r="E29" s="14"/>
      <c r="F29" s="14"/>
      <c r="G29" s="32"/>
      <c r="H29" s="25">
        <f>SUM(H30:H33)</f>
        <v>22000</v>
      </c>
    </row>
    <row r="30" spans="1:8" x14ac:dyDescent="0.25">
      <c r="A30" s="11" t="s">
        <v>161</v>
      </c>
      <c r="B30" s="6" t="s">
        <v>330</v>
      </c>
      <c r="E30" t="s">
        <v>322</v>
      </c>
      <c r="F30">
        <v>1</v>
      </c>
      <c r="G30" s="12">
        <f>200*48</f>
        <v>9600</v>
      </c>
      <c r="H30" s="15">
        <f t="shared" ref="H30:H33" si="1">G30*F30</f>
        <v>9600</v>
      </c>
    </row>
    <row r="31" spans="1:8" ht="30" x14ac:dyDescent="0.25">
      <c r="A31" s="11" t="s">
        <v>162</v>
      </c>
      <c r="B31" s="6" t="s">
        <v>326</v>
      </c>
      <c r="E31" t="s">
        <v>325</v>
      </c>
      <c r="F31">
        <v>1</v>
      </c>
      <c r="G31" s="12">
        <v>10000</v>
      </c>
      <c r="H31" s="15">
        <f t="shared" si="1"/>
        <v>10000</v>
      </c>
    </row>
    <row r="32" spans="1:8" x14ac:dyDescent="0.25">
      <c r="A32" s="11" t="s">
        <v>163</v>
      </c>
      <c r="B32" s="6" t="s">
        <v>276</v>
      </c>
      <c r="E32" t="s">
        <v>65</v>
      </c>
      <c r="F32">
        <v>48</v>
      </c>
      <c r="G32" s="12">
        <v>50</v>
      </c>
      <c r="H32" s="15">
        <f t="shared" si="1"/>
        <v>2400</v>
      </c>
    </row>
    <row r="33" spans="1:8" x14ac:dyDescent="0.25">
      <c r="A33" s="11" t="s">
        <v>164</v>
      </c>
      <c r="B33" s="6" t="s">
        <v>277</v>
      </c>
      <c r="E33" t="s">
        <v>275</v>
      </c>
      <c r="F33">
        <v>1</v>
      </c>
      <c r="G33" s="12">
        <v>0</v>
      </c>
      <c r="H33" s="15">
        <f t="shared" si="1"/>
        <v>0</v>
      </c>
    </row>
    <row r="34" spans="1:8" x14ac:dyDescent="0.25">
      <c r="A34" s="13" t="s">
        <v>225</v>
      </c>
      <c r="B34" s="14"/>
      <c r="C34" s="14" t="s">
        <v>266</v>
      </c>
      <c r="D34" s="14">
        <v>36</v>
      </c>
      <c r="E34" s="14"/>
      <c r="F34" s="14"/>
      <c r="G34" s="32"/>
      <c r="H34" s="25">
        <f>SUM(H35:H38)</f>
        <v>127151</v>
      </c>
    </row>
    <row r="35" spans="1:8" ht="30" x14ac:dyDescent="0.25">
      <c r="A35" s="11" t="s">
        <v>165</v>
      </c>
      <c r="B35" s="6" t="s">
        <v>333</v>
      </c>
      <c r="E35" t="s">
        <v>323</v>
      </c>
      <c r="F35">
        <v>1</v>
      </c>
      <c r="G35" s="50">
        <f>(77617*0.5)*2+(79868*0.5)</f>
        <v>117551</v>
      </c>
      <c r="H35" s="15">
        <f t="shared" ref="H35:H43" si="2">G35*F35</f>
        <v>117551</v>
      </c>
    </row>
    <row r="36" spans="1:8" ht="30" x14ac:dyDescent="0.25">
      <c r="A36" s="11" t="s">
        <v>166</v>
      </c>
      <c r="B36" s="6" t="s">
        <v>327</v>
      </c>
      <c r="E36" t="s">
        <v>325</v>
      </c>
      <c r="F36">
        <v>1</v>
      </c>
      <c r="G36" s="12">
        <v>4000</v>
      </c>
      <c r="H36" s="15">
        <f t="shared" si="2"/>
        <v>4000</v>
      </c>
    </row>
    <row r="37" spans="1:8" x14ac:dyDescent="0.25">
      <c r="A37" s="11" t="s">
        <v>167</v>
      </c>
      <c r="B37" s="6" t="s">
        <v>276</v>
      </c>
      <c r="E37" t="s">
        <v>65</v>
      </c>
      <c r="F37">
        <v>36</v>
      </c>
      <c r="G37" s="12">
        <v>100</v>
      </c>
      <c r="H37" s="15">
        <f t="shared" si="2"/>
        <v>3600</v>
      </c>
    </row>
    <row r="38" spans="1:8" x14ac:dyDescent="0.25">
      <c r="A38" s="11" t="s">
        <v>168</v>
      </c>
      <c r="B38" s="6" t="s">
        <v>278</v>
      </c>
      <c r="E38" t="s">
        <v>275</v>
      </c>
      <c r="F38">
        <v>1</v>
      </c>
      <c r="G38" s="12">
        <v>2000</v>
      </c>
      <c r="H38" s="15">
        <f t="shared" si="2"/>
        <v>2000</v>
      </c>
    </row>
    <row r="39" spans="1:8" x14ac:dyDescent="0.25">
      <c r="A39" s="13" t="s">
        <v>226</v>
      </c>
      <c r="B39" s="14" t="s">
        <v>258</v>
      </c>
      <c r="C39" s="14" t="s">
        <v>269</v>
      </c>
      <c r="D39" s="14">
        <v>36</v>
      </c>
      <c r="E39" s="14"/>
      <c r="F39" s="14"/>
      <c r="G39" s="32"/>
      <c r="H39" s="25">
        <f>SUM(H40:H43)</f>
        <v>105913.15</v>
      </c>
    </row>
    <row r="40" spans="1:8" ht="30" x14ac:dyDescent="0.25">
      <c r="A40" s="11" t="s">
        <v>169</v>
      </c>
      <c r="B40" s="6" t="s">
        <v>400</v>
      </c>
      <c r="E40" t="s">
        <v>323</v>
      </c>
      <c r="F40">
        <v>1</v>
      </c>
      <c r="G40" s="12">
        <f>(63575.3*0.5)*2+(65475.7*0.5)</f>
        <v>96313.15</v>
      </c>
      <c r="H40" s="15">
        <f t="shared" si="2"/>
        <v>96313.15</v>
      </c>
    </row>
    <row r="41" spans="1:8" ht="30" x14ac:dyDescent="0.25">
      <c r="A41" s="11" t="s">
        <v>170</v>
      </c>
      <c r="B41" s="6" t="s">
        <v>327</v>
      </c>
      <c r="E41" t="s">
        <v>325</v>
      </c>
      <c r="F41">
        <v>1</v>
      </c>
      <c r="G41" s="12">
        <v>4000</v>
      </c>
      <c r="H41" s="15">
        <f t="shared" si="2"/>
        <v>4000</v>
      </c>
    </row>
    <row r="42" spans="1:8" x14ac:dyDescent="0.25">
      <c r="A42" s="11" t="s">
        <v>171</v>
      </c>
      <c r="B42" s="6" t="s">
        <v>276</v>
      </c>
      <c r="E42" t="s">
        <v>65</v>
      </c>
      <c r="F42">
        <v>36</v>
      </c>
      <c r="G42" s="12">
        <v>100</v>
      </c>
      <c r="H42" s="15">
        <f t="shared" si="2"/>
        <v>3600</v>
      </c>
    </row>
    <row r="43" spans="1:8" x14ac:dyDescent="0.25">
      <c r="A43" s="11" t="s">
        <v>172</v>
      </c>
      <c r="B43" s="6" t="s">
        <v>278</v>
      </c>
      <c r="E43" t="s">
        <v>275</v>
      </c>
      <c r="F43">
        <v>1</v>
      </c>
      <c r="G43" s="12">
        <v>2000</v>
      </c>
      <c r="H43" s="15">
        <f t="shared" si="2"/>
        <v>2000</v>
      </c>
    </row>
    <row r="44" spans="1:8" x14ac:dyDescent="0.25">
      <c r="A44" s="13" t="s">
        <v>260</v>
      </c>
      <c r="B44" s="14"/>
      <c r="C44" s="14" t="s">
        <v>266</v>
      </c>
      <c r="D44" s="14">
        <v>48</v>
      </c>
      <c r="E44" s="14"/>
      <c r="F44" s="14"/>
      <c r="G44" s="32"/>
      <c r="H44" s="25">
        <f>SUM(H45:H48)</f>
        <v>243252</v>
      </c>
    </row>
    <row r="45" spans="1:8" ht="30" x14ac:dyDescent="0.25">
      <c r="A45" s="11" t="s">
        <v>129</v>
      </c>
      <c r="B45" s="6" t="s">
        <v>334</v>
      </c>
      <c r="E45" t="s">
        <v>323</v>
      </c>
      <c r="F45">
        <v>1</v>
      </c>
      <c r="G45" s="12">
        <f>(54759*2)+(57267*2)</f>
        <v>224052</v>
      </c>
      <c r="H45" s="15">
        <f t="shared" ref="H45:H63" si="3">G45*F45</f>
        <v>224052</v>
      </c>
    </row>
    <row r="46" spans="1:8" ht="30" x14ac:dyDescent="0.25">
      <c r="A46" s="11" t="s">
        <v>130</v>
      </c>
      <c r="B46" s="6" t="s">
        <v>339</v>
      </c>
      <c r="E46" t="s">
        <v>325</v>
      </c>
      <c r="F46">
        <v>1</v>
      </c>
      <c r="G46" s="12">
        <v>10000</v>
      </c>
      <c r="H46" s="15">
        <f t="shared" si="3"/>
        <v>10000</v>
      </c>
    </row>
    <row r="47" spans="1:8" x14ac:dyDescent="0.25">
      <c r="A47" s="11" t="s">
        <v>131</v>
      </c>
      <c r="B47" s="6" t="s">
        <v>276</v>
      </c>
      <c r="E47" t="s">
        <v>65</v>
      </c>
      <c r="F47">
        <v>48</v>
      </c>
      <c r="G47" s="12">
        <v>150</v>
      </c>
      <c r="H47" s="15">
        <f t="shared" si="3"/>
        <v>7200</v>
      </c>
    </row>
    <row r="48" spans="1:8" x14ac:dyDescent="0.25">
      <c r="A48" s="11" t="s">
        <v>132</v>
      </c>
      <c r="B48" s="6" t="s">
        <v>278</v>
      </c>
      <c r="E48" t="s">
        <v>275</v>
      </c>
      <c r="F48">
        <v>1</v>
      </c>
      <c r="G48" s="12">
        <v>2000</v>
      </c>
      <c r="H48" s="15">
        <f t="shared" si="3"/>
        <v>2000</v>
      </c>
    </row>
    <row r="49" spans="1:8" x14ac:dyDescent="0.25">
      <c r="A49" s="13" t="s">
        <v>261</v>
      </c>
      <c r="B49" s="14"/>
      <c r="C49" s="14" t="s">
        <v>267</v>
      </c>
      <c r="D49" s="14">
        <v>48</v>
      </c>
      <c r="E49" s="14"/>
      <c r="F49" s="14"/>
      <c r="G49" s="32"/>
      <c r="H49" s="25">
        <f>SUM(H50:H53)</f>
        <v>243252</v>
      </c>
    </row>
    <row r="50" spans="1:8" ht="30" x14ac:dyDescent="0.25">
      <c r="A50" s="11" t="s">
        <v>133</v>
      </c>
      <c r="B50" s="6" t="s">
        <v>334</v>
      </c>
      <c r="E50" t="s">
        <v>323</v>
      </c>
      <c r="F50">
        <v>1</v>
      </c>
      <c r="G50" s="12">
        <f>(54759*2)+(57267*2)</f>
        <v>224052</v>
      </c>
      <c r="H50" s="15">
        <f t="shared" si="3"/>
        <v>224052</v>
      </c>
    </row>
    <row r="51" spans="1:8" ht="30" x14ac:dyDescent="0.25">
      <c r="A51" s="11" t="s">
        <v>134</v>
      </c>
      <c r="B51" s="6" t="s">
        <v>339</v>
      </c>
      <c r="E51" t="s">
        <v>325</v>
      </c>
      <c r="F51">
        <v>1</v>
      </c>
      <c r="G51" s="12">
        <v>10000</v>
      </c>
      <c r="H51" s="15">
        <f t="shared" si="3"/>
        <v>10000</v>
      </c>
    </row>
    <row r="52" spans="1:8" x14ac:dyDescent="0.25">
      <c r="A52" s="11" t="s">
        <v>135</v>
      </c>
      <c r="B52" s="6" t="s">
        <v>276</v>
      </c>
      <c r="E52" t="s">
        <v>65</v>
      </c>
      <c r="F52">
        <v>48</v>
      </c>
      <c r="G52" s="12">
        <v>150</v>
      </c>
      <c r="H52" s="15">
        <f t="shared" si="3"/>
        <v>7200</v>
      </c>
    </row>
    <row r="53" spans="1:8" x14ac:dyDescent="0.25">
      <c r="A53" s="11" t="s">
        <v>136</v>
      </c>
      <c r="B53" s="6" t="s">
        <v>278</v>
      </c>
      <c r="E53" t="s">
        <v>275</v>
      </c>
      <c r="F53">
        <v>1</v>
      </c>
      <c r="G53" s="12">
        <v>2000</v>
      </c>
      <c r="H53" s="15">
        <f t="shared" si="3"/>
        <v>2000</v>
      </c>
    </row>
    <row r="54" spans="1:8" x14ac:dyDescent="0.25">
      <c r="A54" s="13" t="s">
        <v>230</v>
      </c>
      <c r="B54" s="14"/>
      <c r="C54" s="14" t="s">
        <v>269</v>
      </c>
      <c r="D54" s="14">
        <v>48</v>
      </c>
      <c r="E54" s="14"/>
      <c r="F54" s="14"/>
      <c r="G54" s="32"/>
      <c r="H54" s="25">
        <f>SUM(H55:H58)</f>
        <v>223129.40000000002</v>
      </c>
    </row>
    <row r="55" spans="1:8" ht="30" x14ac:dyDescent="0.25">
      <c r="A55" s="11" t="s">
        <v>239</v>
      </c>
      <c r="B55" s="6" t="s">
        <v>335</v>
      </c>
      <c r="E55" t="s">
        <v>323</v>
      </c>
      <c r="F55">
        <v>1</v>
      </c>
      <c r="G55" s="12">
        <f>(50231.4*2)+(51733.3*2)</f>
        <v>203929.40000000002</v>
      </c>
      <c r="H55" s="15">
        <f t="shared" si="3"/>
        <v>203929.40000000002</v>
      </c>
    </row>
    <row r="56" spans="1:8" ht="30" x14ac:dyDescent="0.25">
      <c r="A56" s="11" t="s">
        <v>240</v>
      </c>
      <c r="B56" s="6" t="s">
        <v>339</v>
      </c>
      <c r="E56" t="s">
        <v>325</v>
      </c>
      <c r="F56">
        <v>1</v>
      </c>
      <c r="G56" s="12">
        <v>10000</v>
      </c>
      <c r="H56" s="15">
        <f t="shared" si="3"/>
        <v>10000</v>
      </c>
    </row>
    <row r="57" spans="1:8" x14ac:dyDescent="0.25">
      <c r="A57" s="11" t="s">
        <v>241</v>
      </c>
      <c r="B57" s="6" t="s">
        <v>276</v>
      </c>
      <c r="E57" t="s">
        <v>65</v>
      </c>
      <c r="F57">
        <v>48</v>
      </c>
      <c r="G57" s="12">
        <v>150</v>
      </c>
      <c r="H57" s="15">
        <f t="shared" si="3"/>
        <v>7200</v>
      </c>
    </row>
    <row r="58" spans="1:8" x14ac:dyDescent="0.25">
      <c r="A58" s="11" t="s">
        <v>242</v>
      </c>
      <c r="B58" s="6" t="s">
        <v>278</v>
      </c>
      <c r="E58" t="s">
        <v>275</v>
      </c>
      <c r="F58">
        <v>1</v>
      </c>
      <c r="G58" s="12">
        <v>2000</v>
      </c>
      <c r="H58" s="15">
        <f t="shared" si="3"/>
        <v>2000</v>
      </c>
    </row>
    <row r="59" spans="1:8" x14ac:dyDescent="0.25">
      <c r="A59" s="13" t="s">
        <v>262</v>
      </c>
      <c r="B59" s="14"/>
      <c r="C59" s="14" t="s">
        <v>268</v>
      </c>
      <c r="D59" s="14">
        <v>48</v>
      </c>
      <c r="E59" s="14"/>
      <c r="F59" s="14"/>
      <c r="G59" s="32"/>
      <c r="H59" s="25">
        <f>SUM(H60:H63)</f>
        <v>223629.40000000002</v>
      </c>
    </row>
    <row r="60" spans="1:8" ht="30" x14ac:dyDescent="0.25">
      <c r="A60" s="11" t="s">
        <v>243</v>
      </c>
      <c r="B60" s="6" t="s">
        <v>335</v>
      </c>
      <c r="E60" t="s">
        <v>323</v>
      </c>
      <c r="F60">
        <v>1</v>
      </c>
      <c r="G60" s="12">
        <f>(50231.4*2)+(51733.3*2)</f>
        <v>203929.40000000002</v>
      </c>
      <c r="H60" s="15">
        <f t="shared" si="3"/>
        <v>203929.40000000002</v>
      </c>
    </row>
    <row r="61" spans="1:8" ht="30" x14ac:dyDescent="0.25">
      <c r="A61" s="11" t="s">
        <v>140</v>
      </c>
      <c r="B61" s="6" t="s">
        <v>339</v>
      </c>
      <c r="E61" t="s">
        <v>325</v>
      </c>
      <c r="F61">
        <v>1</v>
      </c>
      <c r="G61" s="12">
        <v>10000</v>
      </c>
      <c r="H61" s="15">
        <f t="shared" si="3"/>
        <v>10000</v>
      </c>
    </row>
    <row r="62" spans="1:8" x14ac:dyDescent="0.25">
      <c r="A62" s="11" t="s">
        <v>141</v>
      </c>
      <c r="B62" s="6" t="s">
        <v>276</v>
      </c>
      <c r="E62" t="s">
        <v>65</v>
      </c>
      <c r="F62">
        <v>48</v>
      </c>
      <c r="G62" s="12">
        <v>150</v>
      </c>
      <c r="H62" s="15">
        <f t="shared" si="3"/>
        <v>7200</v>
      </c>
    </row>
    <row r="63" spans="1:8" x14ac:dyDescent="0.25">
      <c r="A63" s="11" t="s">
        <v>244</v>
      </c>
      <c r="B63" s="6" t="s">
        <v>321</v>
      </c>
      <c r="E63" t="s">
        <v>275</v>
      </c>
      <c r="F63">
        <v>1</v>
      </c>
      <c r="G63" s="12">
        <v>2500</v>
      </c>
      <c r="H63" s="15">
        <f t="shared" si="3"/>
        <v>2500</v>
      </c>
    </row>
    <row r="64" spans="1:8" x14ac:dyDescent="0.25">
      <c r="A64" s="13" t="s">
        <v>263</v>
      </c>
      <c r="B64" s="14"/>
      <c r="C64" s="14" t="s">
        <v>267</v>
      </c>
      <c r="D64" s="14">
        <v>48</v>
      </c>
      <c r="E64" s="14"/>
      <c r="F64" s="14"/>
      <c r="G64" s="32"/>
      <c r="H64" s="25">
        <f>SUM(H65:H68)</f>
        <v>182060</v>
      </c>
    </row>
    <row r="65" spans="1:8" ht="30" x14ac:dyDescent="0.25">
      <c r="A65" s="11" t="s">
        <v>142</v>
      </c>
      <c r="B65" s="6" t="s">
        <v>336</v>
      </c>
      <c r="E65" t="s">
        <v>323</v>
      </c>
      <c r="F65">
        <v>1</v>
      </c>
      <c r="G65" s="12">
        <f>(42567*2)+(43763*2)</f>
        <v>172660</v>
      </c>
      <c r="H65" s="15">
        <f t="shared" ref="H65:H73" si="4">G65*F65</f>
        <v>172660</v>
      </c>
    </row>
    <row r="66" spans="1:8" ht="30" x14ac:dyDescent="0.25">
      <c r="A66" s="11" t="s">
        <v>143</v>
      </c>
      <c r="B66" s="6" t="s">
        <v>324</v>
      </c>
      <c r="E66" t="s">
        <v>325</v>
      </c>
      <c r="F66">
        <v>1</v>
      </c>
      <c r="G66" s="12">
        <v>5000</v>
      </c>
      <c r="H66" s="15">
        <f t="shared" si="4"/>
        <v>5000</v>
      </c>
    </row>
    <row r="67" spans="1:8" x14ac:dyDescent="0.25">
      <c r="A67" s="11" t="s">
        <v>144</v>
      </c>
      <c r="B67" s="6" t="s">
        <v>276</v>
      </c>
      <c r="E67" t="s">
        <v>65</v>
      </c>
      <c r="F67">
        <v>48</v>
      </c>
      <c r="G67" s="12">
        <v>50</v>
      </c>
      <c r="H67" s="15">
        <f t="shared" si="4"/>
        <v>2400</v>
      </c>
    </row>
    <row r="68" spans="1:8" x14ac:dyDescent="0.25">
      <c r="A68" s="11" t="s">
        <v>145</v>
      </c>
      <c r="B68" s="6" t="s">
        <v>278</v>
      </c>
      <c r="E68" t="s">
        <v>275</v>
      </c>
      <c r="F68">
        <v>1</v>
      </c>
      <c r="G68" s="12">
        <v>2000</v>
      </c>
      <c r="H68" s="15">
        <f t="shared" si="4"/>
        <v>2000</v>
      </c>
    </row>
    <row r="69" spans="1:8" x14ac:dyDescent="0.25">
      <c r="A69" s="13" t="s">
        <v>264</v>
      </c>
      <c r="B69" s="14"/>
      <c r="C69" s="14" t="s">
        <v>268</v>
      </c>
      <c r="D69" s="14">
        <v>48</v>
      </c>
      <c r="E69" s="14"/>
      <c r="F69" s="14"/>
      <c r="G69" s="32"/>
      <c r="H69" s="25">
        <f>SUM(H70:H73)</f>
        <v>180328</v>
      </c>
    </row>
    <row r="70" spans="1:8" ht="30" x14ac:dyDescent="0.25">
      <c r="A70" s="11" t="s">
        <v>146</v>
      </c>
      <c r="B70" s="6" t="s">
        <v>337</v>
      </c>
      <c r="E70" t="s">
        <v>323</v>
      </c>
      <c r="F70">
        <v>1</v>
      </c>
      <c r="G70" s="12">
        <f>(42103.8*2)+(43360.2*2)</f>
        <v>170928</v>
      </c>
      <c r="H70" s="15">
        <f t="shared" si="4"/>
        <v>170928</v>
      </c>
    </row>
    <row r="71" spans="1:8" ht="30" x14ac:dyDescent="0.25">
      <c r="A71" s="11" t="s">
        <v>147</v>
      </c>
      <c r="B71" s="6" t="s">
        <v>324</v>
      </c>
      <c r="E71" t="s">
        <v>325</v>
      </c>
      <c r="F71">
        <v>1</v>
      </c>
      <c r="G71" s="12">
        <v>5000</v>
      </c>
      <c r="H71" s="15">
        <f t="shared" si="4"/>
        <v>5000</v>
      </c>
    </row>
    <row r="72" spans="1:8" x14ac:dyDescent="0.25">
      <c r="A72" s="11" t="s">
        <v>148</v>
      </c>
      <c r="B72" s="6" t="s">
        <v>276</v>
      </c>
      <c r="E72" t="s">
        <v>65</v>
      </c>
      <c r="F72">
        <v>48</v>
      </c>
      <c r="G72" s="12">
        <v>50</v>
      </c>
      <c r="H72" s="15">
        <f t="shared" si="4"/>
        <v>2400</v>
      </c>
    </row>
    <row r="73" spans="1:8" x14ac:dyDescent="0.25">
      <c r="A73" s="11" t="s">
        <v>149</v>
      </c>
      <c r="B73" s="6" t="s">
        <v>278</v>
      </c>
      <c r="E73" t="s">
        <v>275</v>
      </c>
      <c r="F73">
        <v>1</v>
      </c>
      <c r="G73" s="12">
        <v>2000</v>
      </c>
      <c r="H73" s="15">
        <f t="shared" si="4"/>
        <v>2000</v>
      </c>
    </row>
    <row r="74" spans="1:8" x14ac:dyDescent="0.25">
      <c r="A74" s="13" t="s">
        <v>234</v>
      </c>
      <c r="B74" s="14"/>
      <c r="C74" s="14" t="s">
        <v>266</v>
      </c>
      <c r="D74" s="14">
        <v>48</v>
      </c>
      <c r="E74" s="14"/>
      <c r="F74" s="14"/>
      <c r="G74" s="32"/>
      <c r="H74" s="25">
        <f>SUM(H75:H77)</f>
        <v>251600</v>
      </c>
    </row>
    <row r="75" spans="1:8" ht="30" x14ac:dyDescent="0.25">
      <c r="A75" s="11" t="s">
        <v>150</v>
      </c>
      <c r="B75" s="6" t="s">
        <v>338</v>
      </c>
      <c r="E75" t="s">
        <v>323</v>
      </c>
      <c r="F75">
        <v>1</v>
      </c>
      <c r="G75" s="12">
        <f>60000*4</f>
        <v>240000</v>
      </c>
      <c r="H75" s="15">
        <f t="shared" ref="H75:H85" si="5">G75*F75</f>
        <v>240000</v>
      </c>
    </row>
    <row r="76" spans="1:8" x14ac:dyDescent="0.25">
      <c r="A76" s="11" t="s">
        <v>245</v>
      </c>
      <c r="B76" s="6" t="s">
        <v>276</v>
      </c>
      <c r="E76" t="s">
        <v>65</v>
      </c>
      <c r="F76">
        <v>48</v>
      </c>
      <c r="G76" s="12">
        <v>200</v>
      </c>
      <c r="H76" s="15">
        <f t="shared" si="5"/>
        <v>9600</v>
      </c>
    </row>
    <row r="77" spans="1:8" x14ac:dyDescent="0.25">
      <c r="A77" s="11" t="s">
        <v>246</v>
      </c>
      <c r="B77" s="6" t="s">
        <v>278</v>
      </c>
      <c r="E77" t="s">
        <v>275</v>
      </c>
      <c r="F77">
        <v>1</v>
      </c>
      <c r="G77" s="12">
        <v>2000</v>
      </c>
      <c r="H77" s="15">
        <f t="shared" si="5"/>
        <v>2000</v>
      </c>
    </row>
    <row r="78" spans="1:8" x14ac:dyDescent="0.25">
      <c r="A78" s="13" t="s">
        <v>235</v>
      </c>
      <c r="B78" s="14"/>
      <c r="C78" s="14" t="s">
        <v>266</v>
      </c>
      <c r="D78" s="14">
        <v>24</v>
      </c>
      <c r="E78" s="14"/>
      <c r="F78" s="14"/>
      <c r="G78" s="32"/>
      <c r="H78" s="25">
        <f>SUM(H79:H81)</f>
        <v>84400</v>
      </c>
    </row>
    <row r="79" spans="1:8" x14ac:dyDescent="0.25">
      <c r="A79" s="11" t="s">
        <v>247</v>
      </c>
      <c r="B79" t="s">
        <v>279</v>
      </c>
      <c r="E79" t="s">
        <v>323</v>
      </c>
      <c r="F79">
        <v>1</v>
      </c>
      <c r="G79" s="12">
        <f>40000*2</f>
        <v>80000</v>
      </c>
      <c r="H79" s="15">
        <f t="shared" si="5"/>
        <v>80000</v>
      </c>
    </row>
    <row r="80" spans="1:8" x14ac:dyDescent="0.25">
      <c r="A80" s="11" t="s">
        <v>248</v>
      </c>
      <c r="B80" t="s">
        <v>276</v>
      </c>
      <c r="E80" t="s">
        <v>65</v>
      </c>
      <c r="F80">
        <v>24</v>
      </c>
      <c r="G80" s="12">
        <v>100</v>
      </c>
      <c r="H80" s="15">
        <f t="shared" si="5"/>
        <v>2400</v>
      </c>
    </row>
    <row r="81" spans="1:12" x14ac:dyDescent="0.25">
      <c r="A81" s="11" t="s">
        <v>249</v>
      </c>
      <c r="B81" t="s">
        <v>278</v>
      </c>
      <c r="E81" t="s">
        <v>275</v>
      </c>
      <c r="F81">
        <v>1</v>
      </c>
      <c r="G81" s="12">
        <v>2000</v>
      </c>
      <c r="H81" s="15">
        <f t="shared" si="5"/>
        <v>2000</v>
      </c>
    </row>
    <row r="82" spans="1:12" x14ac:dyDescent="0.25">
      <c r="A82" s="13" t="s">
        <v>259</v>
      </c>
      <c r="B82" s="14"/>
      <c r="C82" s="14" t="s">
        <v>269</v>
      </c>
      <c r="D82" s="14">
        <v>12</v>
      </c>
      <c r="E82" s="14"/>
      <c r="F82" s="14"/>
      <c r="G82" s="32"/>
      <c r="H82" s="25">
        <f>SUM(H83:H85)</f>
        <v>37600</v>
      </c>
    </row>
    <row r="83" spans="1:12" x14ac:dyDescent="0.25">
      <c r="A83" s="11" t="s">
        <v>250</v>
      </c>
      <c r="B83" t="s">
        <v>279</v>
      </c>
      <c r="E83" t="s">
        <v>323</v>
      </c>
      <c r="F83">
        <v>1</v>
      </c>
      <c r="G83" s="12">
        <v>35000</v>
      </c>
      <c r="H83" s="15">
        <f t="shared" si="5"/>
        <v>35000</v>
      </c>
    </row>
    <row r="84" spans="1:12" x14ac:dyDescent="0.25">
      <c r="A84" s="11" t="s">
        <v>251</v>
      </c>
      <c r="B84" t="s">
        <v>276</v>
      </c>
      <c r="E84" t="s">
        <v>65</v>
      </c>
      <c r="F84">
        <v>12</v>
      </c>
      <c r="G84" s="12">
        <v>50</v>
      </c>
      <c r="H84" s="15">
        <f t="shared" si="5"/>
        <v>600</v>
      </c>
    </row>
    <row r="85" spans="1:12" x14ac:dyDescent="0.25">
      <c r="A85" s="11" t="s">
        <v>252</v>
      </c>
      <c r="B85" t="s">
        <v>278</v>
      </c>
      <c r="E85" t="s">
        <v>275</v>
      </c>
      <c r="F85">
        <v>1</v>
      </c>
      <c r="G85" s="12">
        <v>2000</v>
      </c>
      <c r="H85" s="15">
        <f t="shared" si="5"/>
        <v>2000</v>
      </c>
    </row>
    <row r="86" spans="1:12" s="30" customFormat="1" x14ac:dyDescent="0.25">
      <c r="A86" s="46" t="s">
        <v>24</v>
      </c>
      <c r="B86" s="46"/>
      <c r="C86" s="46"/>
      <c r="D86" s="46"/>
      <c r="E86" s="46"/>
      <c r="F86" s="46"/>
      <c r="G86" s="46"/>
      <c r="H86" s="47">
        <f>SUM(H9+H14+H19+H24+H29+H34+H39+H44+H49+H54+H59+H64+H69+H74+H78+H82)</f>
        <v>2166714.9500000002</v>
      </c>
      <c r="L86" s="48"/>
    </row>
    <row r="87" spans="1:12" ht="30" x14ac:dyDescent="0.25">
      <c r="A87" s="40" t="s">
        <v>221</v>
      </c>
      <c r="B87" s="40" t="s">
        <v>15</v>
      </c>
      <c r="C87" s="40" t="s">
        <v>16</v>
      </c>
      <c r="D87" s="40" t="s">
        <v>159</v>
      </c>
      <c r="E87" s="40" t="s">
        <v>216</v>
      </c>
      <c r="F87" s="40" t="s">
        <v>17</v>
      </c>
      <c r="G87" s="40" t="s">
        <v>18</v>
      </c>
      <c r="H87" s="40" t="s">
        <v>19</v>
      </c>
    </row>
    <row r="88" spans="1:12" x14ac:dyDescent="0.25">
      <c r="A88" s="16" t="s">
        <v>56</v>
      </c>
      <c r="B88" s="16" t="s">
        <v>283</v>
      </c>
      <c r="C88" s="16" t="s">
        <v>266</v>
      </c>
      <c r="D88" s="20"/>
      <c r="E88" s="17" t="s">
        <v>256</v>
      </c>
      <c r="F88" s="20">
        <v>0.25</v>
      </c>
      <c r="G88" s="45">
        <f>SUM(H10+H30+H35+H45+H75+H79)</f>
        <v>695203</v>
      </c>
      <c r="H88" s="45">
        <f>F88*G88</f>
        <v>173800.75</v>
      </c>
    </row>
    <row r="89" spans="1:12" x14ac:dyDescent="0.25">
      <c r="A89" s="16" t="s">
        <v>57</v>
      </c>
      <c r="B89" s="16" t="s">
        <v>283</v>
      </c>
      <c r="C89" s="16" t="s">
        <v>267</v>
      </c>
      <c r="D89" s="20"/>
      <c r="E89" s="17" t="s">
        <v>256</v>
      </c>
      <c r="F89" s="20">
        <v>0.25</v>
      </c>
      <c r="G89" s="45">
        <f>SUM(H20+H50+H65)</f>
        <v>444712</v>
      </c>
      <c r="H89" s="45">
        <f t="shared" ref="H89:H91" si="6">F89*G89</f>
        <v>111178</v>
      </c>
    </row>
    <row r="90" spans="1:12" x14ac:dyDescent="0.25">
      <c r="A90" s="16" t="s">
        <v>281</v>
      </c>
      <c r="B90" s="16" t="s">
        <v>283</v>
      </c>
      <c r="C90" s="16" t="s">
        <v>269</v>
      </c>
      <c r="D90" s="19"/>
      <c r="E90" s="17" t="s">
        <v>256</v>
      </c>
      <c r="F90" s="20">
        <v>0.25</v>
      </c>
      <c r="G90" s="45">
        <f>SUM(H15+H40+H55+H83)</f>
        <v>359242.55000000005</v>
      </c>
      <c r="H90" s="45">
        <f t="shared" si="6"/>
        <v>89810.637500000012</v>
      </c>
    </row>
    <row r="91" spans="1:12" x14ac:dyDescent="0.25">
      <c r="A91" s="16" t="s">
        <v>282</v>
      </c>
      <c r="B91" s="16" t="s">
        <v>283</v>
      </c>
      <c r="C91" s="16" t="s">
        <v>268</v>
      </c>
      <c r="D91" s="19"/>
      <c r="E91" s="17" t="s">
        <v>256</v>
      </c>
      <c r="F91" s="20">
        <v>0.25</v>
      </c>
      <c r="G91" s="45">
        <f>SUM(H25+H60+H70)</f>
        <v>422857.4</v>
      </c>
      <c r="H91" s="45">
        <f t="shared" si="6"/>
        <v>105714.35</v>
      </c>
    </row>
    <row r="92" spans="1:12" s="30" customFormat="1" x14ac:dyDescent="0.25">
      <c r="A92" s="46" t="s">
        <v>24</v>
      </c>
      <c r="B92" s="46"/>
      <c r="C92" s="46"/>
      <c r="D92" s="46"/>
      <c r="E92" s="46"/>
      <c r="F92" s="46"/>
      <c r="G92" s="46"/>
      <c r="H92" s="47">
        <f>SUM(H88:H91)</f>
        <v>480503.73750000005</v>
      </c>
    </row>
    <row r="93" spans="1:12" ht="30" x14ac:dyDescent="0.25">
      <c r="A93" s="39" t="s">
        <v>220</v>
      </c>
      <c r="B93" s="40" t="s">
        <v>15</v>
      </c>
      <c r="C93" s="40" t="s">
        <v>257</v>
      </c>
      <c r="D93" s="40" t="s">
        <v>159</v>
      </c>
      <c r="E93" s="40" t="s">
        <v>216</v>
      </c>
      <c r="F93" s="40" t="s">
        <v>17</v>
      </c>
      <c r="G93" s="40" t="s">
        <v>18</v>
      </c>
      <c r="H93" s="40" t="s">
        <v>19</v>
      </c>
    </row>
    <row r="94" spans="1:12" x14ac:dyDescent="0.25">
      <c r="A94" s="13" t="s">
        <v>284</v>
      </c>
      <c r="B94" s="14"/>
      <c r="C94" s="14" t="s">
        <v>7</v>
      </c>
      <c r="D94" s="14">
        <v>48</v>
      </c>
      <c r="E94" s="14"/>
      <c r="F94" s="14"/>
      <c r="G94" s="32"/>
      <c r="H94" s="25">
        <f>SUM(H95:H97)</f>
        <v>95000</v>
      </c>
    </row>
    <row r="95" spans="1:12" x14ac:dyDescent="0.25">
      <c r="A95" s="11" t="s">
        <v>286</v>
      </c>
      <c r="B95" s="6"/>
      <c r="C95" s="16"/>
      <c r="D95" s="20"/>
      <c r="E95" s="17" t="s">
        <v>325</v>
      </c>
      <c r="F95" s="20">
        <v>1</v>
      </c>
      <c r="G95" s="45">
        <v>15000</v>
      </c>
      <c r="H95" s="45">
        <f t="shared" ref="H95:H98" si="7">F95*G95</f>
        <v>15000</v>
      </c>
    </row>
    <row r="96" spans="1:12" x14ac:dyDescent="0.25">
      <c r="A96" s="11" t="s">
        <v>287</v>
      </c>
      <c r="B96" s="6"/>
      <c r="C96" s="16"/>
      <c r="D96" s="20"/>
      <c r="E96" s="17" t="s">
        <v>325</v>
      </c>
      <c r="F96" s="20">
        <v>4</v>
      </c>
      <c r="G96" s="45">
        <v>15000</v>
      </c>
      <c r="H96" s="45">
        <f t="shared" si="7"/>
        <v>60000</v>
      </c>
    </row>
    <row r="97" spans="1:8" x14ac:dyDescent="0.25">
      <c r="A97" s="11" t="s">
        <v>292</v>
      </c>
      <c r="B97" s="6" t="s">
        <v>341</v>
      </c>
      <c r="C97" s="16"/>
      <c r="D97" s="20"/>
      <c r="E97" s="17" t="s">
        <v>275</v>
      </c>
      <c r="F97" s="20">
        <v>4</v>
      </c>
      <c r="G97" s="45">
        <v>5000</v>
      </c>
      <c r="H97" s="45">
        <f t="shared" si="7"/>
        <v>20000</v>
      </c>
    </row>
    <row r="98" spans="1:8" x14ac:dyDescent="0.25">
      <c r="A98" s="11" t="s">
        <v>296</v>
      </c>
      <c r="B98" s="6" t="s">
        <v>340</v>
      </c>
      <c r="C98" s="16"/>
      <c r="D98" s="20"/>
      <c r="E98" s="17" t="s">
        <v>275</v>
      </c>
      <c r="F98" s="20">
        <v>4</v>
      </c>
      <c r="G98" s="45">
        <v>5000</v>
      </c>
      <c r="H98" s="45">
        <f t="shared" si="7"/>
        <v>20000</v>
      </c>
    </row>
    <row r="99" spans="1:8" s="30" customFormat="1" x14ac:dyDescent="0.25">
      <c r="A99" s="46" t="s">
        <v>24</v>
      </c>
      <c r="B99" s="46"/>
      <c r="C99" s="46"/>
      <c r="D99" s="46"/>
      <c r="E99" s="46"/>
      <c r="F99" s="46"/>
      <c r="G99" s="46"/>
      <c r="H99" s="47">
        <f>SUM(H95:H98)</f>
        <v>115000</v>
      </c>
    </row>
    <row r="100" spans="1:8" ht="30" x14ac:dyDescent="0.25">
      <c r="A100" s="38" t="s">
        <v>40</v>
      </c>
      <c r="B100" s="40" t="s">
        <v>15</v>
      </c>
      <c r="C100" s="40" t="s">
        <v>16</v>
      </c>
      <c r="D100" s="40" t="s">
        <v>159</v>
      </c>
      <c r="E100" s="40" t="s">
        <v>216</v>
      </c>
      <c r="F100" s="40" t="s">
        <v>17</v>
      </c>
      <c r="G100" s="40" t="s">
        <v>18</v>
      </c>
      <c r="H100" s="40" t="s">
        <v>19</v>
      </c>
    </row>
    <row r="101" spans="1:8" x14ac:dyDescent="0.25">
      <c r="A101" s="13" t="s">
        <v>154</v>
      </c>
      <c r="B101" s="14"/>
      <c r="C101" s="14" t="s">
        <v>266</v>
      </c>
      <c r="D101" s="14">
        <v>48</v>
      </c>
      <c r="E101" s="14"/>
      <c r="F101" s="14"/>
      <c r="G101" s="32"/>
      <c r="H101" s="25">
        <f>SUM(H102:H107)</f>
        <v>128400</v>
      </c>
    </row>
    <row r="102" spans="1:8" x14ac:dyDescent="0.25">
      <c r="A102" s="11" t="s">
        <v>173</v>
      </c>
      <c r="B102" t="s">
        <v>301</v>
      </c>
      <c r="E102" t="s">
        <v>160</v>
      </c>
      <c r="F102">
        <v>4</v>
      </c>
      <c r="G102" s="12">
        <v>19000</v>
      </c>
      <c r="H102" s="15">
        <f t="shared" ref="H102:H142" si="8">G102*F102</f>
        <v>76000</v>
      </c>
    </row>
    <row r="103" spans="1:8" x14ac:dyDescent="0.25">
      <c r="A103" s="11" t="s">
        <v>21</v>
      </c>
      <c r="E103" t="s">
        <v>65</v>
      </c>
      <c r="F103">
        <v>48</v>
      </c>
      <c r="G103" s="12">
        <v>300</v>
      </c>
      <c r="H103" s="15">
        <f t="shared" si="8"/>
        <v>14400</v>
      </c>
    </row>
    <row r="104" spans="1:8" x14ac:dyDescent="0.25">
      <c r="A104" s="11" t="s">
        <v>174</v>
      </c>
      <c r="E104" t="s">
        <v>275</v>
      </c>
      <c r="F104">
        <v>4</v>
      </c>
      <c r="G104" s="12">
        <v>7500</v>
      </c>
      <c r="H104" s="15">
        <f t="shared" si="8"/>
        <v>30000</v>
      </c>
    </row>
    <row r="105" spans="1:8" x14ac:dyDescent="0.25">
      <c r="A105" s="11" t="s">
        <v>175</v>
      </c>
      <c r="E105" t="s">
        <v>275</v>
      </c>
      <c r="F105">
        <v>1</v>
      </c>
      <c r="G105" s="12">
        <v>1500</v>
      </c>
      <c r="H105" s="15">
        <f t="shared" si="8"/>
        <v>1500</v>
      </c>
    </row>
    <row r="106" spans="1:8" x14ac:dyDescent="0.25">
      <c r="A106" s="11" t="s">
        <v>114</v>
      </c>
      <c r="E106" t="s">
        <v>275</v>
      </c>
      <c r="F106">
        <v>1</v>
      </c>
      <c r="G106" s="12">
        <v>1500</v>
      </c>
      <c r="H106" s="15">
        <f t="shared" si="8"/>
        <v>1500</v>
      </c>
    </row>
    <row r="107" spans="1:8" x14ac:dyDescent="0.25">
      <c r="A107" s="11" t="s">
        <v>176</v>
      </c>
      <c r="E107" t="s">
        <v>275</v>
      </c>
      <c r="F107">
        <v>1</v>
      </c>
      <c r="G107" s="12">
        <v>5000</v>
      </c>
      <c r="H107" s="15">
        <f t="shared" si="8"/>
        <v>5000</v>
      </c>
    </row>
    <row r="108" spans="1:8" x14ac:dyDescent="0.25">
      <c r="A108" s="13" t="s">
        <v>155</v>
      </c>
      <c r="B108" s="14"/>
      <c r="C108" s="14" t="s">
        <v>267</v>
      </c>
      <c r="D108" s="14">
        <v>48</v>
      </c>
      <c r="E108" s="14"/>
      <c r="F108" s="14"/>
      <c r="G108" s="32"/>
      <c r="H108" s="25">
        <f>SUM(H109:H114)</f>
        <v>128400</v>
      </c>
    </row>
    <row r="109" spans="1:8" x14ac:dyDescent="0.25">
      <c r="A109" s="11" t="s">
        <v>177</v>
      </c>
      <c r="B109" t="s">
        <v>301</v>
      </c>
      <c r="E109" t="s">
        <v>160</v>
      </c>
      <c r="F109">
        <v>4</v>
      </c>
      <c r="G109" s="12">
        <v>19000</v>
      </c>
      <c r="H109" s="15">
        <f t="shared" si="8"/>
        <v>76000</v>
      </c>
    </row>
    <row r="110" spans="1:8" x14ac:dyDescent="0.25">
      <c r="A110" s="11" t="s">
        <v>118</v>
      </c>
      <c r="E110" t="s">
        <v>65</v>
      </c>
      <c r="F110">
        <v>48</v>
      </c>
      <c r="G110" s="12">
        <v>300</v>
      </c>
      <c r="H110" s="15">
        <f t="shared" si="8"/>
        <v>14400</v>
      </c>
    </row>
    <row r="111" spans="1:8" x14ac:dyDescent="0.25">
      <c r="A111" s="11" t="s">
        <v>181</v>
      </c>
      <c r="E111" t="s">
        <v>275</v>
      </c>
      <c r="F111">
        <v>4</v>
      </c>
      <c r="G111" s="12">
        <v>7500</v>
      </c>
      <c r="H111" s="15">
        <f t="shared" si="8"/>
        <v>30000</v>
      </c>
    </row>
    <row r="112" spans="1:8" x14ac:dyDescent="0.25">
      <c r="A112" s="11" t="s">
        <v>182</v>
      </c>
      <c r="E112" t="s">
        <v>275</v>
      </c>
      <c r="F112">
        <v>1</v>
      </c>
      <c r="G112" s="12">
        <v>1500</v>
      </c>
      <c r="H112" s="15">
        <f t="shared" si="8"/>
        <v>1500</v>
      </c>
    </row>
    <row r="113" spans="1:8" x14ac:dyDescent="0.25">
      <c r="A113" s="11" t="s">
        <v>151</v>
      </c>
      <c r="E113" t="s">
        <v>275</v>
      </c>
      <c r="F113">
        <v>1</v>
      </c>
      <c r="G113" s="12">
        <v>1500</v>
      </c>
      <c r="H113" s="15">
        <f t="shared" si="8"/>
        <v>1500</v>
      </c>
    </row>
    <row r="114" spans="1:8" x14ac:dyDescent="0.25">
      <c r="A114" s="11" t="s">
        <v>183</v>
      </c>
      <c r="E114" t="s">
        <v>275</v>
      </c>
      <c r="F114">
        <v>1</v>
      </c>
      <c r="G114" s="12">
        <v>5000</v>
      </c>
      <c r="H114" s="15">
        <f t="shared" si="8"/>
        <v>5000</v>
      </c>
    </row>
    <row r="115" spans="1:8" x14ac:dyDescent="0.25">
      <c r="A115" s="13" t="s">
        <v>156</v>
      </c>
      <c r="B115" s="14"/>
      <c r="C115" s="14" t="s">
        <v>269</v>
      </c>
      <c r="D115" s="14">
        <v>48</v>
      </c>
      <c r="E115" s="14"/>
      <c r="F115" s="14"/>
      <c r="G115" s="32"/>
      <c r="H115" s="25">
        <f>SUM(H116:H121)</f>
        <v>128400</v>
      </c>
    </row>
    <row r="116" spans="1:8" x14ac:dyDescent="0.25">
      <c r="A116" s="11" t="s">
        <v>184</v>
      </c>
      <c r="B116" t="s">
        <v>301</v>
      </c>
      <c r="E116" t="s">
        <v>160</v>
      </c>
      <c r="F116">
        <v>4</v>
      </c>
      <c r="G116" s="12">
        <v>19000</v>
      </c>
      <c r="H116" s="15">
        <f t="shared" si="8"/>
        <v>76000</v>
      </c>
    </row>
    <row r="117" spans="1:8" x14ac:dyDescent="0.25">
      <c r="A117" s="11" t="s">
        <v>122</v>
      </c>
      <c r="E117" t="s">
        <v>65</v>
      </c>
      <c r="F117">
        <v>48</v>
      </c>
      <c r="G117" s="12">
        <v>300</v>
      </c>
      <c r="H117" s="15">
        <f t="shared" si="8"/>
        <v>14400</v>
      </c>
    </row>
    <row r="118" spans="1:8" x14ac:dyDescent="0.25">
      <c r="A118" s="11" t="s">
        <v>178</v>
      </c>
      <c r="E118" t="s">
        <v>275</v>
      </c>
      <c r="F118">
        <v>4</v>
      </c>
      <c r="G118" s="12">
        <v>7500</v>
      </c>
      <c r="H118" s="15">
        <f t="shared" si="8"/>
        <v>30000</v>
      </c>
    </row>
    <row r="119" spans="1:8" x14ac:dyDescent="0.25">
      <c r="A119" s="11" t="s">
        <v>179</v>
      </c>
      <c r="E119" t="s">
        <v>275</v>
      </c>
      <c r="F119">
        <v>1</v>
      </c>
      <c r="G119" s="12">
        <v>1500</v>
      </c>
      <c r="H119" s="15">
        <f t="shared" si="8"/>
        <v>1500</v>
      </c>
    </row>
    <row r="120" spans="1:8" x14ac:dyDescent="0.25">
      <c r="A120" s="11" t="s">
        <v>152</v>
      </c>
      <c r="E120" t="s">
        <v>275</v>
      </c>
      <c r="F120">
        <v>1</v>
      </c>
      <c r="G120" s="12">
        <v>1500</v>
      </c>
      <c r="H120" s="15">
        <f t="shared" si="8"/>
        <v>1500</v>
      </c>
    </row>
    <row r="121" spans="1:8" x14ac:dyDescent="0.25">
      <c r="A121" s="11" t="s">
        <v>180</v>
      </c>
      <c r="E121" t="s">
        <v>275</v>
      </c>
      <c r="F121">
        <v>1</v>
      </c>
      <c r="G121" s="12">
        <v>5000</v>
      </c>
      <c r="H121" s="15">
        <f t="shared" si="8"/>
        <v>5000</v>
      </c>
    </row>
    <row r="122" spans="1:8" x14ac:dyDescent="0.25">
      <c r="A122" s="13" t="s">
        <v>157</v>
      </c>
      <c r="B122" s="14"/>
      <c r="C122" s="14" t="s">
        <v>268</v>
      </c>
      <c r="D122" s="14">
        <v>48</v>
      </c>
      <c r="E122" s="14"/>
      <c r="F122" s="14"/>
      <c r="G122" s="32"/>
      <c r="H122" s="25">
        <f>SUM(H123:H128)</f>
        <v>128400</v>
      </c>
    </row>
    <row r="123" spans="1:8" x14ac:dyDescent="0.25">
      <c r="A123" s="11" t="s">
        <v>185</v>
      </c>
      <c r="B123" t="s">
        <v>301</v>
      </c>
      <c r="E123" t="s">
        <v>160</v>
      </c>
      <c r="F123">
        <v>4</v>
      </c>
      <c r="G123" s="12">
        <v>19000</v>
      </c>
      <c r="H123" s="15">
        <f t="shared" si="8"/>
        <v>76000</v>
      </c>
    </row>
    <row r="124" spans="1:8" x14ac:dyDescent="0.25">
      <c r="A124" s="11" t="s">
        <v>126</v>
      </c>
      <c r="E124" t="s">
        <v>65</v>
      </c>
      <c r="F124">
        <v>48</v>
      </c>
      <c r="G124" s="12">
        <v>300</v>
      </c>
      <c r="H124" s="15">
        <f t="shared" si="8"/>
        <v>14400</v>
      </c>
    </row>
    <row r="125" spans="1:8" x14ac:dyDescent="0.25">
      <c r="A125" s="11" t="s">
        <v>186</v>
      </c>
      <c r="E125" t="s">
        <v>275</v>
      </c>
      <c r="F125">
        <v>4</v>
      </c>
      <c r="G125" s="12">
        <v>7500</v>
      </c>
      <c r="H125" s="15">
        <f t="shared" si="8"/>
        <v>30000</v>
      </c>
    </row>
    <row r="126" spans="1:8" x14ac:dyDescent="0.25">
      <c r="A126" s="11" t="s">
        <v>187</v>
      </c>
      <c r="E126" t="s">
        <v>275</v>
      </c>
      <c r="F126">
        <v>1</v>
      </c>
      <c r="G126" s="12">
        <v>1500</v>
      </c>
      <c r="H126" s="15">
        <f t="shared" si="8"/>
        <v>1500</v>
      </c>
    </row>
    <row r="127" spans="1:8" x14ac:dyDescent="0.25">
      <c r="A127" s="11" t="s">
        <v>153</v>
      </c>
      <c r="E127" t="s">
        <v>275</v>
      </c>
      <c r="F127">
        <v>1</v>
      </c>
      <c r="G127" s="12">
        <v>1500</v>
      </c>
      <c r="H127" s="15">
        <f t="shared" si="8"/>
        <v>1500</v>
      </c>
    </row>
    <row r="128" spans="1:8" x14ac:dyDescent="0.25">
      <c r="A128" s="11" t="s">
        <v>188</v>
      </c>
      <c r="E128" t="s">
        <v>275</v>
      </c>
      <c r="F128">
        <v>1</v>
      </c>
      <c r="G128" s="12">
        <v>5000</v>
      </c>
      <c r="H128" s="15">
        <f t="shared" si="8"/>
        <v>5000</v>
      </c>
    </row>
    <row r="129" spans="1:8" x14ac:dyDescent="0.25">
      <c r="A129" s="13" t="s">
        <v>189</v>
      </c>
      <c r="B129" s="14"/>
      <c r="C129" s="14" t="s">
        <v>266</v>
      </c>
      <c r="D129" s="14">
        <v>12</v>
      </c>
      <c r="E129" s="14"/>
      <c r="F129" s="14"/>
      <c r="G129" s="32"/>
      <c r="H129" s="25">
        <f>SUM(H130:H135)</f>
        <v>36400</v>
      </c>
    </row>
    <row r="130" spans="1:8" x14ac:dyDescent="0.25">
      <c r="A130" s="11" t="s">
        <v>190</v>
      </c>
      <c r="B130" t="s">
        <v>301</v>
      </c>
      <c r="E130" t="s">
        <v>160</v>
      </c>
      <c r="F130">
        <v>1</v>
      </c>
      <c r="G130" s="12">
        <v>19000</v>
      </c>
      <c r="H130" s="15">
        <f t="shared" si="8"/>
        <v>19000</v>
      </c>
    </row>
    <row r="131" spans="1:8" x14ac:dyDescent="0.25">
      <c r="A131" s="11" t="s">
        <v>162</v>
      </c>
      <c r="E131" t="s">
        <v>65</v>
      </c>
      <c r="F131">
        <v>12</v>
      </c>
      <c r="G131" s="12">
        <v>200</v>
      </c>
      <c r="H131" s="15">
        <f t="shared" si="8"/>
        <v>2400</v>
      </c>
    </row>
    <row r="132" spans="1:8" x14ac:dyDescent="0.25">
      <c r="A132" s="11" t="s">
        <v>191</v>
      </c>
      <c r="E132" t="s">
        <v>275</v>
      </c>
      <c r="F132">
        <v>1</v>
      </c>
      <c r="G132" s="12">
        <v>7500</v>
      </c>
      <c r="H132" s="15">
        <f t="shared" si="8"/>
        <v>7500</v>
      </c>
    </row>
    <row r="133" spans="1:8" x14ac:dyDescent="0.25">
      <c r="A133" s="11" t="s">
        <v>192</v>
      </c>
      <c r="E133" t="s">
        <v>275</v>
      </c>
      <c r="F133">
        <v>1</v>
      </c>
      <c r="G133" s="12">
        <v>500</v>
      </c>
      <c r="H133" s="15">
        <f t="shared" si="8"/>
        <v>500</v>
      </c>
    </row>
    <row r="134" spans="1:8" x14ac:dyDescent="0.25">
      <c r="A134" s="11" t="s">
        <v>193</v>
      </c>
      <c r="E134" t="s">
        <v>275</v>
      </c>
      <c r="F134">
        <v>1</v>
      </c>
      <c r="G134" s="12">
        <v>2000</v>
      </c>
      <c r="H134" s="15">
        <f t="shared" si="8"/>
        <v>2000</v>
      </c>
    </row>
    <row r="135" spans="1:8" x14ac:dyDescent="0.25">
      <c r="A135" s="11" t="s">
        <v>194</v>
      </c>
      <c r="E135" t="s">
        <v>275</v>
      </c>
      <c r="F135">
        <v>1</v>
      </c>
      <c r="G135" s="12">
        <v>5000</v>
      </c>
      <c r="H135" s="15">
        <f t="shared" si="8"/>
        <v>5000</v>
      </c>
    </row>
    <row r="136" spans="1:8" x14ac:dyDescent="0.25">
      <c r="A136" s="13" t="s">
        <v>195</v>
      </c>
      <c r="B136" s="14"/>
      <c r="C136" s="14" t="s">
        <v>269</v>
      </c>
      <c r="D136" s="14">
        <v>12</v>
      </c>
      <c r="E136" s="14"/>
      <c r="F136" s="14"/>
      <c r="G136" s="32"/>
      <c r="H136" s="25">
        <f>SUM(H137:H142)</f>
        <v>36400</v>
      </c>
    </row>
    <row r="137" spans="1:8" x14ac:dyDescent="0.25">
      <c r="A137" s="11" t="s">
        <v>196</v>
      </c>
      <c r="B137" t="s">
        <v>301</v>
      </c>
      <c r="E137" t="s">
        <v>160</v>
      </c>
      <c r="F137">
        <v>1</v>
      </c>
      <c r="G137" s="12">
        <v>19000</v>
      </c>
      <c r="H137" s="15">
        <f t="shared" si="8"/>
        <v>19000</v>
      </c>
    </row>
    <row r="138" spans="1:8" x14ac:dyDescent="0.25">
      <c r="A138" s="11" t="s">
        <v>166</v>
      </c>
      <c r="E138" t="s">
        <v>65</v>
      </c>
      <c r="F138">
        <v>12</v>
      </c>
      <c r="G138" s="12">
        <v>200</v>
      </c>
      <c r="H138" s="15">
        <f t="shared" si="8"/>
        <v>2400</v>
      </c>
    </row>
    <row r="139" spans="1:8" x14ac:dyDescent="0.25">
      <c r="A139" s="11" t="s">
        <v>197</v>
      </c>
      <c r="E139" t="s">
        <v>275</v>
      </c>
      <c r="F139">
        <v>1</v>
      </c>
      <c r="G139" s="12">
        <v>7500</v>
      </c>
      <c r="H139" s="15">
        <f t="shared" si="8"/>
        <v>7500</v>
      </c>
    </row>
    <row r="140" spans="1:8" x14ac:dyDescent="0.25">
      <c r="A140" s="11" t="s">
        <v>198</v>
      </c>
      <c r="E140" t="s">
        <v>275</v>
      </c>
      <c r="F140">
        <v>1</v>
      </c>
      <c r="G140" s="12">
        <v>500</v>
      </c>
      <c r="H140" s="15">
        <f t="shared" si="8"/>
        <v>500</v>
      </c>
    </row>
    <row r="141" spans="1:8" x14ac:dyDescent="0.25">
      <c r="A141" s="11" t="s">
        <v>199</v>
      </c>
      <c r="E141" t="s">
        <v>275</v>
      </c>
      <c r="F141">
        <v>1</v>
      </c>
      <c r="G141" s="12">
        <v>2000</v>
      </c>
      <c r="H141" s="15">
        <f t="shared" si="8"/>
        <v>2000</v>
      </c>
    </row>
    <row r="142" spans="1:8" x14ac:dyDescent="0.25">
      <c r="A142" s="11" t="s">
        <v>200</v>
      </c>
      <c r="E142" t="s">
        <v>275</v>
      </c>
      <c r="F142">
        <v>1</v>
      </c>
      <c r="G142" s="12">
        <v>5000</v>
      </c>
      <c r="H142" s="15">
        <f t="shared" si="8"/>
        <v>5000</v>
      </c>
    </row>
    <row r="143" spans="1:8" s="30" customFormat="1" x14ac:dyDescent="0.25">
      <c r="A143" s="46" t="s">
        <v>24</v>
      </c>
      <c r="B143" s="46"/>
      <c r="C143" s="46"/>
      <c r="D143" s="46"/>
      <c r="E143" s="46"/>
      <c r="F143" s="46"/>
      <c r="G143" s="46"/>
      <c r="H143" s="47">
        <f>SUM(H101+H108+H115+H122+H129+H136)</f>
        <v>586400</v>
      </c>
    </row>
    <row r="144" spans="1:8" ht="30" x14ac:dyDescent="0.25">
      <c r="A144" s="41" t="s">
        <v>218</v>
      </c>
      <c r="B144" s="40" t="s">
        <v>15</v>
      </c>
      <c r="C144" s="40" t="s">
        <v>16</v>
      </c>
      <c r="D144" s="40" t="s">
        <v>159</v>
      </c>
      <c r="E144" s="40" t="s">
        <v>216</v>
      </c>
      <c r="F144" s="40" t="s">
        <v>17</v>
      </c>
      <c r="G144" s="40" t="s">
        <v>18</v>
      </c>
      <c r="H144" s="40" t="s">
        <v>19</v>
      </c>
    </row>
    <row r="145" spans="1:8" x14ac:dyDescent="0.25">
      <c r="A145" t="s">
        <v>207</v>
      </c>
      <c r="C145" t="s">
        <v>266</v>
      </c>
      <c r="E145" t="s">
        <v>298</v>
      </c>
      <c r="F145">
        <v>1</v>
      </c>
      <c r="G145" s="12">
        <v>10000</v>
      </c>
      <c r="H145" s="15">
        <f t="shared" ref="H145:H146" si="9">G145*F145</f>
        <v>10000</v>
      </c>
    </row>
    <row r="146" spans="1:8" x14ac:dyDescent="0.25">
      <c r="A146" t="s">
        <v>208</v>
      </c>
      <c r="C146" t="s">
        <v>269</v>
      </c>
      <c r="E146" t="s">
        <v>298</v>
      </c>
      <c r="F146">
        <v>1</v>
      </c>
      <c r="G146" s="12">
        <v>10000</v>
      </c>
      <c r="H146" s="15">
        <f t="shared" si="9"/>
        <v>10000</v>
      </c>
    </row>
    <row r="147" spans="1:8" s="30" customFormat="1" x14ac:dyDescent="0.25">
      <c r="A147" s="46" t="s">
        <v>24</v>
      </c>
      <c r="B147" s="46"/>
      <c r="C147" s="46"/>
      <c r="D147" s="46"/>
      <c r="E147" s="46"/>
      <c r="F147" s="46"/>
      <c r="G147" s="49"/>
      <c r="H147" s="49">
        <f>SUM(H145:H146)</f>
        <v>20000</v>
      </c>
    </row>
    <row r="148" spans="1:8" ht="30" x14ac:dyDescent="0.25">
      <c r="A148" s="41" t="s">
        <v>217</v>
      </c>
      <c r="B148" s="40" t="s">
        <v>15</v>
      </c>
      <c r="C148" s="40" t="s">
        <v>16</v>
      </c>
      <c r="D148" s="40" t="s">
        <v>159</v>
      </c>
      <c r="E148" s="40" t="s">
        <v>216</v>
      </c>
      <c r="F148" s="40" t="s">
        <v>17</v>
      </c>
      <c r="G148" s="40" t="s">
        <v>18</v>
      </c>
      <c r="H148" s="40" t="s">
        <v>19</v>
      </c>
    </row>
    <row r="149" spans="1:8" x14ac:dyDescent="0.25">
      <c r="A149" t="s">
        <v>271</v>
      </c>
      <c r="B149" t="s">
        <v>273</v>
      </c>
      <c r="C149" t="s">
        <v>266</v>
      </c>
      <c r="E149" t="s">
        <v>297</v>
      </c>
      <c r="F149">
        <v>2</v>
      </c>
      <c r="G149" s="12">
        <v>8000</v>
      </c>
      <c r="H149" s="15">
        <f t="shared" ref="H149:H154" si="10">G149*F149</f>
        <v>16000</v>
      </c>
    </row>
    <row r="150" spans="1:8" x14ac:dyDescent="0.25">
      <c r="A150" t="s">
        <v>270</v>
      </c>
      <c r="B150" t="s">
        <v>272</v>
      </c>
      <c r="C150" t="s">
        <v>269</v>
      </c>
      <c r="E150" t="s">
        <v>297</v>
      </c>
      <c r="F150">
        <v>4</v>
      </c>
      <c r="G150" s="12">
        <v>5000</v>
      </c>
      <c r="H150" s="15">
        <f t="shared" si="10"/>
        <v>20000</v>
      </c>
    </row>
    <row r="151" spans="1:8" x14ac:dyDescent="0.25">
      <c r="A151" t="s">
        <v>290</v>
      </c>
      <c r="B151" t="s">
        <v>291</v>
      </c>
      <c r="C151" t="s">
        <v>266</v>
      </c>
      <c r="E151" t="s">
        <v>65</v>
      </c>
      <c r="F151">
        <v>48</v>
      </c>
      <c r="G151" s="12">
        <v>200</v>
      </c>
      <c r="H151" s="15">
        <f t="shared" si="10"/>
        <v>9600</v>
      </c>
    </row>
    <row r="152" spans="1:8" x14ac:dyDescent="0.25">
      <c r="A152" t="s">
        <v>293</v>
      </c>
      <c r="B152" t="s">
        <v>295</v>
      </c>
      <c r="C152" t="s">
        <v>266</v>
      </c>
      <c r="E152" t="s">
        <v>297</v>
      </c>
      <c r="F152">
        <v>1</v>
      </c>
      <c r="G152" s="12">
        <v>2000</v>
      </c>
      <c r="H152" s="15">
        <f t="shared" si="10"/>
        <v>2000</v>
      </c>
    </row>
    <row r="153" spans="1:8" x14ac:dyDescent="0.25">
      <c r="A153" t="s">
        <v>293</v>
      </c>
      <c r="B153" t="s">
        <v>294</v>
      </c>
      <c r="C153" t="s">
        <v>269</v>
      </c>
      <c r="E153" t="s">
        <v>297</v>
      </c>
      <c r="F153">
        <v>1</v>
      </c>
      <c r="G153" s="12">
        <v>1000</v>
      </c>
      <c r="H153" s="15">
        <f t="shared" si="10"/>
        <v>1000</v>
      </c>
    </row>
    <row r="154" spans="1:8" x14ac:dyDescent="0.25">
      <c r="G154" s="12"/>
      <c r="H154" s="15">
        <f t="shared" si="10"/>
        <v>0</v>
      </c>
    </row>
    <row r="155" spans="1:8" s="30" customFormat="1" x14ac:dyDescent="0.25">
      <c r="A155" s="46" t="s">
        <v>24</v>
      </c>
      <c r="B155" s="46"/>
      <c r="C155" s="46"/>
      <c r="D155" s="46"/>
      <c r="E155" s="46"/>
      <c r="F155" s="46"/>
      <c r="G155" s="49"/>
      <c r="H155" s="49">
        <f>SUM(H149:H154)</f>
        <v>48600</v>
      </c>
    </row>
    <row r="156" spans="1:8" ht="30" x14ac:dyDescent="0.25">
      <c r="A156" s="41" t="s">
        <v>54</v>
      </c>
      <c r="B156" s="40" t="s">
        <v>15</v>
      </c>
      <c r="C156" s="40" t="s">
        <v>16</v>
      </c>
      <c r="D156" s="40" t="s">
        <v>159</v>
      </c>
      <c r="E156" s="40" t="s">
        <v>216</v>
      </c>
      <c r="F156" s="40" t="s">
        <v>17</v>
      </c>
      <c r="G156" s="40" t="s">
        <v>18</v>
      </c>
      <c r="H156" s="40" t="s">
        <v>19</v>
      </c>
    </row>
    <row r="157" spans="1:8" ht="30" x14ac:dyDescent="0.25">
      <c r="A157" t="s">
        <v>209</v>
      </c>
      <c r="B157" s="6" t="s">
        <v>289</v>
      </c>
      <c r="C157" t="s">
        <v>266</v>
      </c>
      <c r="E157" t="s">
        <v>256</v>
      </c>
      <c r="F157">
        <v>0.1</v>
      </c>
      <c r="G157" s="12">
        <f>SUM(H9+H29+H34+H44+H74+H78+H88+H101+H129+H145+H149)</f>
        <v>1141603.75</v>
      </c>
      <c r="H157" s="15">
        <f t="shared" ref="H157:H160" si="11">G157*F157</f>
        <v>114160.375</v>
      </c>
    </row>
    <row r="158" spans="1:8" ht="30" x14ac:dyDescent="0.25">
      <c r="A158" t="s">
        <v>210</v>
      </c>
      <c r="B158" s="6" t="s">
        <v>289</v>
      </c>
      <c r="C158" t="s">
        <v>267</v>
      </c>
      <c r="E158" t="s">
        <v>254</v>
      </c>
      <c r="F158">
        <v>0.1</v>
      </c>
      <c r="G158" s="12">
        <f>SUM(H19+H49+H64+H89+H108)</f>
        <v>737490</v>
      </c>
      <c r="H158" s="15">
        <f t="shared" si="11"/>
        <v>73749</v>
      </c>
    </row>
    <row r="159" spans="1:8" ht="30" x14ac:dyDescent="0.25">
      <c r="A159" t="s">
        <v>211</v>
      </c>
      <c r="B159" s="6" t="s">
        <v>289</v>
      </c>
      <c r="C159" t="s">
        <v>269</v>
      </c>
      <c r="E159" t="s">
        <v>254</v>
      </c>
      <c r="F159">
        <v>0.1</v>
      </c>
      <c r="G159" s="12">
        <f>SUM(H14+H39+H54+H82+H90+H115+H136+H150)</f>
        <v>689853.1875</v>
      </c>
      <c r="H159" s="15">
        <f t="shared" si="11"/>
        <v>68985.318750000006</v>
      </c>
    </row>
    <row r="160" spans="1:8" ht="30" x14ac:dyDescent="0.25">
      <c r="A160" t="s">
        <v>212</v>
      </c>
      <c r="B160" s="6" t="s">
        <v>289</v>
      </c>
      <c r="C160" t="s">
        <v>268</v>
      </c>
      <c r="E160" t="s">
        <v>254</v>
      </c>
      <c r="F160">
        <v>0.1</v>
      </c>
      <c r="G160" s="12">
        <f>SUM(H24+H59+H69+H91+H122)</f>
        <v>710671.75</v>
      </c>
      <c r="H160" s="15">
        <f t="shared" si="11"/>
        <v>71067.175000000003</v>
      </c>
    </row>
    <row r="161" spans="1:8" s="30" customFormat="1" x14ac:dyDescent="0.25">
      <c r="A161" s="46" t="s">
        <v>24</v>
      </c>
      <c r="B161" s="46"/>
      <c r="C161" s="46"/>
      <c r="D161" s="46"/>
      <c r="E161" s="46"/>
      <c r="F161" s="46"/>
      <c r="G161" s="49"/>
      <c r="H161" s="49">
        <f>SUM(H157:H160)</f>
        <v>327961.86875000002</v>
      </c>
    </row>
    <row r="162" spans="1:8" x14ac:dyDescent="0.25">
      <c r="A162" s="4" t="s">
        <v>115</v>
      </c>
      <c r="B162" s="35"/>
      <c r="C162" s="35"/>
      <c r="D162" s="35"/>
      <c r="E162" s="35"/>
      <c r="F162" s="35"/>
      <c r="G162" s="35"/>
      <c r="H162" s="35">
        <f>SUM(H86+H92+H99+H143+H147+H155+H161)</f>
        <v>3745180.5562499999</v>
      </c>
    </row>
  </sheetData>
  <autoFilter ref="A7:H162" xr:uid="{1EAC5A61-4A48-47C2-9CB8-F89BA2576A11}"/>
  <phoneticPr fontId="19" type="noConversion"/>
  <hyperlinks>
    <hyperlink ref="C5" r:id="rId1" display="https://commission.europa.eu/funding-tenders/procedures-guidelines-tenders/information-contractors-and-beneficiaries/exchange-rate-inforeuro_en" xr:uid="{DF2238BA-DDEB-44FC-B143-83BA0B457502}"/>
  </hyperlinks>
  <pageMargins left="0.7" right="0.7" top="0.75" bottom="0.75" header="0.3" footer="0.3"/>
  <pageSetup paperSize="9" orientation="portrait" verticalDpi="1200"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9A8B7182-A1B0-4EF4-A653-95118DED09DF}">
          <x14:formula1>
            <xm:f>Keys!$C$2:$C$22</xm:f>
          </x14:formula1>
          <xm:sqref>C94:C98</xm:sqref>
        </x14:dataValidation>
        <x14:dataValidation type="list" allowBlank="1" showInputMessage="1" showErrorMessage="1" xr:uid="{F8B9FF63-5100-4963-A34A-880DBC1DE307}">
          <x14:formula1>
            <xm:f>Keys!$B$2:$B$35</xm:f>
          </x14:formula1>
          <xm:sqref>C99 C86 C155 C147 C143 C92 C161:C162</xm:sqref>
        </x14:dataValidation>
        <x14:dataValidation type="list" allowBlank="1" showInputMessage="1" showErrorMessage="1" xr:uid="{26AE2C3C-35DD-44DD-B5B2-53977C4D5531}">
          <x14:formula1>
            <xm:f>Keys!$D$2:$D$7</xm:f>
          </x14:formula1>
          <xm:sqref>C88:C91 C145:C146 C101:C142 C157:C160 C149:C154</xm:sqref>
        </x14:dataValidation>
        <x14:dataValidation type="list" allowBlank="1" showInputMessage="1" showErrorMessage="1" xr:uid="{85E18F86-F350-4098-BE21-16BD28FE6F1E}">
          <x14:formula1>
            <xm:f>Keys!$D$2:$D$5</xm:f>
          </x14:formula1>
          <xm:sqref>C9:C85</xm:sqref>
        </x14:dataValidation>
        <x14:dataValidation type="list" allowBlank="1" showInputMessage="1" showErrorMessage="1" xr:uid="{F83A799E-A95F-4CD7-A7D0-AD745896224C}">
          <x14:formula1>
            <xm:f>Keys!$A$2:$A$10</xm:f>
          </x14:formula1>
          <xm:sqref>E10:E13 E35:E38 E149:E154 E15:E18 E123:E128 E79:E81 E94:E98 E145:E146 E137:E142 E20:E23 E25:E28 E30:E33 E40:E43 E45:E48 E50:E53 E55:E63 E65:E68 E75:E77 E70:E73 E83:E85 E102:E107 E88:E91 E130:E135 E109:E114 E116:E121 E157:E160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520A-BAAD-4169-BAE6-3E1F7EDEA8DC}">
  <dimension ref="A1:K45"/>
  <sheetViews>
    <sheetView topLeftCell="A12" workbookViewId="0">
      <selection activeCell="E8" sqref="E8"/>
    </sheetView>
  </sheetViews>
  <sheetFormatPr defaultRowHeight="15" x14ac:dyDescent="0.25"/>
  <cols>
    <col min="1" max="1" width="32.85546875" customWidth="1"/>
    <col min="2" max="2" width="27.140625" customWidth="1"/>
    <col min="3" max="3" width="16.5703125" customWidth="1"/>
    <col min="4" max="4" width="25.85546875" customWidth="1"/>
    <col min="5" max="5" width="12.42578125" customWidth="1"/>
    <col min="6" max="6" width="15.85546875" customWidth="1"/>
    <col min="7" max="7" width="27" customWidth="1"/>
    <col min="8" max="8" width="13.5703125" customWidth="1"/>
    <col min="9" max="9" width="14.140625" customWidth="1"/>
    <col min="10" max="10" width="17.140625" customWidth="1"/>
    <col min="11" max="11" width="17.85546875" customWidth="1"/>
  </cols>
  <sheetData>
    <row r="1" spans="1:11" x14ac:dyDescent="0.25">
      <c r="A1" s="3" t="s">
        <v>8</v>
      </c>
      <c r="B1" s="2"/>
    </row>
    <row r="2" spans="1:11" x14ac:dyDescent="0.25">
      <c r="A2" s="3" t="s">
        <v>9</v>
      </c>
      <c r="B2" s="2"/>
    </row>
    <row r="3" spans="1:11" x14ac:dyDescent="0.25">
      <c r="A3" s="3" t="s">
        <v>10</v>
      </c>
      <c r="B3" s="2"/>
    </row>
    <row r="4" spans="1:11" x14ac:dyDescent="0.25">
      <c r="A4" s="3" t="s">
        <v>11</v>
      </c>
      <c r="B4" s="2"/>
    </row>
    <row r="5" spans="1:11" x14ac:dyDescent="0.25">
      <c r="A5" s="4" t="s">
        <v>12</v>
      </c>
      <c r="B5" s="1" t="s">
        <v>13</v>
      </c>
    </row>
    <row r="7" spans="1:11" x14ac:dyDescent="0.25">
      <c r="A7" s="72" t="s">
        <v>26</v>
      </c>
      <c r="B7" s="72"/>
      <c r="C7" s="72"/>
      <c r="D7" s="72"/>
      <c r="E7" s="72"/>
      <c r="F7" s="72"/>
      <c r="G7" s="72"/>
      <c r="H7" s="72"/>
      <c r="I7" s="72"/>
      <c r="J7" s="72"/>
      <c r="K7" s="72"/>
    </row>
    <row r="8" spans="1:11" ht="51" x14ac:dyDescent="0.25">
      <c r="A8" s="9" t="s">
        <v>27</v>
      </c>
      <c r="B8" s="9" t="s">
        <v>28</v>
      </c>
      <c r="C8" s="9" t="s">
        <v>29</v>
      </c>
      <c r="D8" s="9" t="s">
        <v>30</v>
      </c>
      <c r="E8" s="9" t="s">
        <v>31</v>
      </c>
      <c r="F8" s="10" t="s">
        <v>32</v>
      </c>
      <c r="G8" s="10" t="s">
        <v>33</v>
      </c>
      <c r="H8" s="10" t="s">
        <v>34</v>
      </c>
      <c r="I8" s="10" t="s">
        <v>35</v>
      </c>
      <c r="J8" s="10" t="s">
        <v>36</v>
      </c>
      <c r="K8" s="10" t="s">
        <v>37</v>
      </c>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1"/>
      <c r="D12" s="1"/>
      <c r="E12" s="1"/>
      <c r="F12" s="1"/>
      <c r="G12" s="1"/>
      <c r="H12" s="1"/>
      <c r="I12" s="1"/>
      <c r="J12" s="1"/>
      <c r="K12" s="1"/>
    </row>
    <row r="13" spans="1:11" x14ac:dyDescent="0.25">
      <c r="A13" s="1"/>
      <c r="B13" s="1"/>
      <c r="C13" s="1"/>
      <c r="D13" s="1"/>
      <c r="E13" s="1"/>
      <c r="F13" s="1"/>
      <c r="G13" s="1"/>
      <c r="H13" s="1"/>
      <c r="I13" s="1"/>
      <c r="J13" s="1"/>
      <c r="K13" s="1"/>
    </row>
    <row r="14" spans="1:11" x14ac:dyDescent="0.25">
      <c r="A14" s="1"/>
      <c r="B14" s="1"/>
      <c r="C14" s="1"/>
      <c r="D14" s="1"/>
      <c r="E14" s="1"/>
      <c r="F14" s="1"/>
      <c r="G14" s="1"/>
      <c r="H14" s="1"/>
      <c r="I14" s="1"/>
      <c r="J14" s="1"/>
      <c r="K14" s="1"/>
    </row>
    <row r="15" spans="1:11" x14ac:dyDescent="0.25">
      <c r="A15" s="8" t="s">
        <v>38</v>
      </c>
      <c r="B15" s="7"/>
      <c r="C15" s="7"/>
      <c r="D15" s="7"/>
      <c r="E15" s="7"/>
      <c r="F15" s="7"/>
      <c r="G15" s="7"/>
      <c r="H15" s="7"/>
      <c r="I15" s="7"/>
      <c r="J15" s="7"/>
      <c r="K15" s="7"/>
    </row>
    <row r="16" spans="1:11" x14ac:dyDescent="0.25">
      <c r="A16" s="72" t="s">
        <v>39</v>
      </c>
      <c r="B16" s="72"/>
      <c r="C16" s="72"/>
      <c r="D16" s="72"/>
      <c r="E16" s="72"/>
      <c r="F16" s="72"/>
      <c r="G16" s="72"/>
      <c r="H16" s="72"/>
      <c r="I16" s="72"/>
      <c r="J16" s="72"/>
      <c r="K16" s="72"/>
    </row>
    <row r="17" spans="1:11" x14ac:dyDescent="0.25">
      <c r="A17" s="1"/>
      <c r="B17" s="1"/>
      <c r="C17" s="1"/>
      <c r="D17" s="1"/>
      <c r="E17" s="1"/>
      <c r="F17" s="1"/>
      <c r="G17" s="1"/>
      <c r="H17" s="1"/>
      <c r="I17" s="1"/>
      <c r="J17" s="1"/>
      <c r="K17" s="1"/>
    </row>
    <row r="18" spans="1:11" x14ac:dyDescent="0.25">
      <c r="A18" s="1"/>
      <c r="B18" s="1"/>
      <c r="C18" s="1"/>
      <c r="D18" s="1"/>
      <c r="E18" s="1"/>
      <c r="F18" s="1"/>
      <c r="G18" s="1"/>
      <c r="H18" s="1"/>
      <c r="I18" s="1"/>
      <c r="J18" s="1"/>
      <c r="K18" s="1"/>
    </row>
    <row r="19" spans="1:11" x14ac:dyDescent="0.25">
      <c r="A19" s="8" t="s">
        <v>38</v>
      </c>
      <c r="B19" s="7"/>
      <c r="C19" s="7"/>
      <c r="D19" s="7"/>
      <c r="E19" s="7"/>
      <c r="F19" s="7"/>
      <c r="G19" s="7"/>
      <c r="H19" s="7"/>
      <c r="I19" s="7"/>
      <c r="J19" s="7"/>
      <c r="K19" s="7"/>
    </row>
    <row r="20" spans="1:11" x14ac:dyDescent="0.25">
      <c r="A20" s="72" t="s">
        <v>40</v>
      </c>
      <c r="B20" s="72"/>
      <c r="C20" s="72"/>
      <c r="D20" s="72"/>
      <c r="E20" s="72"/>
      <c r="F20" s="72"/>
      <c r="G20" s="72"/>
      <c r="H20" s="72"/>
      <c r="I20" s="72"/>
      <c r="J20" s="72"/>
      <c r="K20" s="72"/>
    </row>
    <row r="21" spans="1:11" x14ac:dyDescent="0.25">
      <c r="A21" s="9" t="s">
        <v>41</v>
      </c>
      <c r="B21" s="9" t="s">
        <v>28</v>
      </c>
      <c r="C21" s="9" t="s">
        <v>42</v>
      </c>
      <c r="D21" s="9" t="s">
        <v>30</v>
      </c>
      <c r="E21" s="9" t="s">
        <v>43</v>
      </c>
      <c r="F21" s="10" t="s">
        <v>44</v>
      </c>
      <c r="G21" s="10" t="s">
        <v>45</v>
      </c>
      <c r="H21" s="10" t="s">
        <v>34</v>
      </c>
      <c r="I21" s="10" t="s">
        <v>46</v>
      </c>
      <c r="J21" s="10" t="s">
        <v>36</v>
      </c>
      <c r="K21" s="10" t="s">
        <v>47</v>
      </c>
    </row>
    <row r="22" spans="1:11" x14ac:dyDescent="0.25">
      <c r="A22" s="1"/>
      <c r="B22" s="1"/>
      <c r="C22" s="1"/>
      <c r="D22" s="1"/>
      <c r="E22" s="1"/>
      <c r="F22" s="1"/>
      <c r="G22" s="1"/>
      <c r="H22" s="1"/>
      <c r="I22" s="1"/>
      <c r="J22" s="1"/>
      <c r="K22" s="1"/>
    </row>
    <row r="23" spans="1:11" x14ac:dyDescent="0.25">
      <c r="A23" s="1"/>
      <c r="B23" s="1"/>
      <c r="C23" s="1"/>
      <c r="D23" s="1"/>
      <c r="E23" s="1"/>
      <c r="F23" s="1"/>
      <c r="G23" s="1"/>
      <c r="H23" s="1"/>
      <c r="I23" s="1"/>
      <c r="J23" s="1"/>
      <c r="K23" s="1"/>
    </row>
    <row r="24" spans="1:11" x14ac:dyDescent="0.25">
      <c r="A24" s="1"/>
      <c r="B24" s="1"/>
      <c r="C24" s="1"/>
      <c r="D24" s="1"/>
      <c r="E24" s="1"/>
      <c r="F24" s="1"/>
      <c r="G24" s="1"/>
      <c r="H24" s="1"/>
      <c r="I24" s="1"/>
      <c r="J24" s="1"/>
      <c r="K24" s="1"/>
    </row>
    <row r="25" spans="1:11" x14ac:dyDescent="0.25">
      <c r="A25" s="1"/>
      <c r="B25" s="1"/>
      <c r="C25" s="1"/>
      <c r="D25" s="1"/>
      <c r="E25" s="1"/>
      <c r="F25" s="1"/>
      <c r="G25" s="1"/>
      <c r="H25" s="1"/>
      <c r="I25" s="1"/>
      <c r="J25" s="1"/>
      <c r="K25" s="1"/>
    </row>
    <row r="26" spans="1:11" x14ac:dyDescent="0.25">
      <c r="A26" s="8" t="s">
        <v>38</v>
      </c>
      <c r="B26" s="7"/>
      <c r="C26" s="7"/>
      <c r="D26" s="7"/>
      <c r="E26" s="7"/>
      <c r="F26" s="7"/>
      <c r="G26" s="7"/>
      <c r="H26" s="7"/>
      <c r="I26" s="7"/>
      <c r="J26" s="7"/>
      <c r="K26" s="7"/>
    </row>
    <row r="27" spans="1:11" x14ac:dyDescent="0.25">
      <c r="A27" s="72" t="s">
        <v>48</v>
      </c>
      <c r="B27" s="72"/>
      <c r="C27" s="72"/>
      <c r="D27" s="72"/>
      <c r="E27" s="72"/>
      <c r="F27" s="72"/>
      <c r="G27" s="72"/>
      <c r="H27" s="72"/>
      <c r="I27" s="72"/>
      <c r="J27" s="72"/>
      <c r="K27" s="72"/>
    </row>
    <row r="28" spans="1:11" x14ac:dyDescent="0.25">
      <c r="A28" s="9" t="s">
        <v>49</v>
      </c>
      <c r="B28" s="9" t="s">
        <v>28</v>
      </c>
      <c r="C28" s="9" t="s">
        <v>42</v>
      </c>
      <c r="D28" s="9" t="s">
        <v>30</v>
      </c>
      <c r="E28" s="9" t="s">
        <v>43</v>
      </c>
      <c r="F28" s="10" t="s">
        <v>50</v>
      </c>
      <c r="G28" s="10" t="s">
        <v>45</v>
      </c>
      <c r="H28" s="10" t="s">
        <v>51</v>
      </c>
      <c r="I28" s="10" t="s">
        <v>35</v>
      </c>
      <c r="J28" s="10" t="s">
        <v>52</v>
      </c>
      <c r="K28" s="10" t="s">
        <v>47</v>
      </c>
    </row>
    <row r="29" spans="1:11" x14ac:dyDescent="0.25">
      <c r="A29" s="1"/>
      <c r="B29" s="1"/>
      <c r="C29" s="1"/>
      <c r="D29" s="1"/>
      <c r="E29" s="1"/>
      <c r="F29" s="1"/>
      <c r="G29" s="1"/>
      <c r="H29" s="1"/>
      <c r="I29" s="1"/>
      <c r="J29" s="1"/>
      <c r="K29" s="1"/>
    </row>
    <row r="30" spans="1:11" x14ac:dyDescent="0.25">
      <c r="A30" s="1"/>
      <c r="B30" s="1"/>
      <c r="C30" s="1"/>
      <c r="D30" s="1"/>
      <c r="E30" s="1"/>
      <c r="F30" s="1"/>
      <c r="G30" s="1"/>
      <c r="H30" s="1"/>
      <c r="I30" s="1"/>
      <c r="J30" s="1"/>
      <c r="K30" s="1"/>
    </row>
    <row r="31" spans="1:11" x14ac:dyDescent="0.25">
      <c r="A31" s="1"/>
      <c r="B31" s="1"/>
      <c r="C31" s="1"/>
      <c r="D31" s="1"/>
      <c r="E31" s="1"/>
      <c r="F31" s="1"/>
      <c r="G31" s="1"/>
      <c r="H31" s="1"/>
      <c r="I31" s="1"/>
      <c r="J31" s="1"/>
      <c r="K31" s="1"/>
    </row>
    <row r="32" spans="1:11" x14ac:dyDescent="0.25">
      <c r="A32" s="8" t="s">
        <v>38</v>
      </c>
      <c r="B32" s="7"/>
      <c r="C32" s="7"/>
      <c r="D32" s="7"/>
      <c r="E32" s="7"/>
      <c r="F32" s="7"/>
      <c r="G32" s="7"/>
      <c r="H32" s="7"/>
      <c r="I32" s="7"/>
      <c r="J32" s="7"/>
      <c r="K32" s="7"/>
    </row>
    <row r="33" spans="1:11" x14ac:dyDescent="0.25">
      <c r="A33" s="72" t="s">
        <v>60</v>
      </c>
      <c r="B33" s="72"/>
      <c r="C33" s="72"/>
      <c r="D33" s="72"/>
      <c r="E33" s="72"/>
      <c r="F33" s="72"/>
      <c r="G33" s="72"/>
      <c r="H33" s="72"/>
      <c r="I33" s="72"/>
      <c r="J33" s="72"/>
      <c r="K33" s="72"/>
    </row>
    <row r="34" spans="1:11" x14ac:dyDescent="0.25">
      <c r="A34" s="1"/>
      <c r="B34" s="1"/>
      <c r="C34" s="1"/>
      <c r="D34" s="1"/>
      <c r="E34" s="1"/>
      <c r="F34" s="1"/>
      <c r="G34" s="1"/>
      <c r="H34" s="1"/>
      <c r="I34" s="1"/>
      <c r="J34" s="1"/>
      <c r="K34" s="1"/>
    </row>
    <row r="35" spans="1:11" x14ac:dyDescent="0.25">
      <c r="A35" s="1"/>
      <c r="B35" s="1"/>
      <c r="C35" s="1"/>
      <c r="D35" s="1"/>
      <c r="E35" s="1"/>
      <c r="F35" s="1"/>
      <c r="G35" s="1"/>
      <c r="H35" s="1"/>
      <c r="I35" s="1"/>
      <c r="J35" s="1"/>
      <c r="K35" s="1"/>
    </row>
    <row r="36" spans="1:11" x14ac:dyDescent="0.25">
      <c r="A36" s="8" t="s">
        <v>38</v>
      </c>
      <c r="B36" s="7"/>
      <c r="C36" s="7"/>
      <c r="D36" s="7"/>
      <c r="E36" s="7"/>
      <c r="F36" s="7"/>
      <c r="G36" s="7"/>
      <c r="H36" s="7"/>
      <c r="I36" s="7"/>
      <c r="J36" s="7"/>
      <c r="K36" s="7"/>
    </row>
    <row r="37" spans="1:11" x14ac:dyDescent="0.25">
      <c r="A37" s="72" t="s">
        <v>53</v>
      </c>
      <c r="B37" s="72"/>
      <c r="C37" s="72"/>
      <c r="D37" s="72"/>
      <c r="E37" s="72"/>
      <c r="F37" s="72"/>
      <c r="G37" s="72"/>
      <c r="H37" s="72"/>
      <c r="I37" s="72"/>
      <c r="J37" s="72"/>
      <c r="K37" s="72"/>
    </row>
    <row r="38" spans="1:11" x14ac:dyDescent="0.25">
      <c r="A38" s="1"/>
      <c r="B38" s="1"/>
      <c r="C38" s="1"/>
      <c r="D38" s="1"/>
      <c r="E38" s="1"/>
      <c r="F38" s="1"/>
      <c r="G38" s="1"/>
      <c r="H38" s="1"/>
      <c r="I38" s="1"/>
      <c r="J38" s="1"/>
      <c r="K38" s="1"/>
    </row>
    <row r="39" spans="1:11" x14ac:dyDescent="0.25">
      <c r="A39" s="1"/>
      <c r="B39" s="1"/>
      <c r="C39" s="1"/>
      <c r="D39" s="1"/>
      <c r="E39" s="1"/>
      <c r="F39" s="1"/>
      <c r="G39" s="1"/>
      <c r="H39" s="1"/>
      <c r="I39" s="1"/>
      <c r="J39" s="1"/>
      <c r="K39" s="1"/>
    </row>
    <row r="40" spans="1:11" x14ac:dyDescent="0.25">
      <c r="A40" s="1"/>
      <c r="B40" s="1"/>
      <c r="C40" s="1"/>
      <c r="D40" s="1"/>
      <c r="E40" s="1"/>
      <c r="F40" s="1"/>
      <c r="G40" s="1"/>
      <c r="H40" s="1"/>
      <c r="I40" s="1"/>
      <c r="J40" s="1"/>
      <c r="K40" s="1"/>
    </row>
    <row r="41" spans="1:11" x14ac:dyDescent="0.25">
      <c r="A41" s="8" t="s">
        <v>38</v>
      </c>
      <c r="B41" s="7"/>
      <c r="C41" s="7"/>
      <c r="D41" s="7"/>
      <c r="E41" s="7"/>
      <c r="F41" s="7"/>
      <c r="G41" s="7"/>
      <c r="H41" s="7"/>
      <c r="I41" s="7"/>
      <c r="J41" s="7"/>
      <c r="K41" s="7"/>
    </row>
    <row r="42" spans="1:11" x14ac:dyDescent="0.25">
      <c r="A42" s="72" t="s">
        <v>54</v>
      </c>
      <c r="B42" s="72"/>
      <c r="C42" s="72"/>
      <c r="D42" s="72"/>
      <c r="E42" s="72"/>
      <c r="F42" s="72"/>
      <c r="G42" s="72"/>
      <c r="H42" s="72"/>
      <c r="I42" s="72"/>
      <c r="J42" s="72"/>
      <c r="K42" s="72"/>
    </row>
    <row r="43" spans="1:11" x14ac:dyDescent="0.25">
      <c r="A43" s="1"/>
      <c r="B43" s="1"/>
      <c r="C43" s="1"/>
      <c r="D43" s="1"/>
      <c r="E43" s="1"/>
      <c r="F43" s="1"/>
      <c r="G43" s="1"/>
      <c r="H43" s="1"/>
      <c r="I43" s="1"/>
      <c r="J43" s="1"/>
      <c r="K43" s="1"/>
    </row>
    <row r="44" spans="1:11" x14ac:dyDescent="0.25">
      <c r="A44" s="1"/>
      <c r="B44" s="1"/>
      <c r="C44" s="1"/>
      <c r="D44" s="1"/>
      <c r="E44" s="1"/>
      <c r="F44" s="1"/>
      <c r="G44" s="1"/>
      <c r="H44" s="1"/>
      <c r="I44" s="1"/>
      <c r="J44" s="1"/>
      <c r="K44" s="1"/>
    </row>
    <row r="45" spans="1:11" x14ac:dyDescent="0.25">
      <c r="A45" s="8" t="s">
        <v>38</v>
      </c>
      <c r="B45" s="7"/>
      <c r="C45" s="7"/>
      <c r="D45" s="7"/>
      <c r="E45" s="7"/>
      <c r="F45" s="7"/>
      <c r="G45" s="7"/>
      <c r="H45" s="7"/>
      <c r="I45" s="7"/>
      <c r="J45" s="7"/>
      <c r="K45" s="7"/>
    </row>
  </sheetData>
  <mergeCells count="7">
    <mergeCell ref="A7:K7"/>
    <mergeCell ref="A20:K20"/>
    <mergeCell ref="A27:K27"/>
    <mergeCell ref="A42:K42"/>
    <mergeCell ref="A16:K16"/>
    <mergeCell ref="A37:K37"/>
    <mergeCell ref="A33:K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C91A6FD2CA64BA9FF621A525F5F23" ma:contentTypeVersion="19" ma:contentTypeDescription="Create a new document." ma:contentTypeScope="" ma:versionID="67e61da4a862f7426777082e6edd144e">
  <xsd:schema xmlns:xsd="http://www.w3.org/2001/XMLSchema" xmlns:xs="http://www.w3.org/2001/XMLSchema" xmlns:p="http://schemas.microsoft.com/office/2006/metadata/properties" xmlns:ns2="150022ab-defa-4c8a-84b7-9fb5cd5cb4f6" xmlns:ns3="d7a65319-24d2-419f-b9c7-96228912b573" targetNamespace="http://schemas.microsoft.com/office/2006/metadata/properties" ma:root="true" ma:fieldsID="b437f51048ab99b705639e6e68a94b7f" ns2:_="" ns3:_="">
    <xsd:import namespace="150022ab-defa-4c8a-84b7-9fb5cd5cb4f6"/>
    <xsd:import namespace="d7a65319-24d2-419f-b9c7-96228912b5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022ab-defa-4c8a-84b7-9fb5cd5cb4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aad9230-3fe2-4acd-82bb-645646f98d9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65319-24d2-419f-b9c7-96228912b5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710c37e-b596-4bfb-9757-d94de6bd814d}" ma:internalName="TaxCatchAll" ma:showField="CatchAllData" ma:web="d7a65319-24d2-419f-b9c7-96228912b5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7a65319-24d2-419f-b9c7-96228912b573" xsi:nil="true"/>
    <lcf76f155ced4ddcb4097134ff3c332f xmlns="150022ab-defa-4c8a-84b7-9fb5cd5cb4f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4AE1D6-CC77-439B-B99E-A2EBACE7D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0022ab-defa-4c8a-84b7-9fb5cd5cb4f6"/>
    <ds:schemaRef ds:uri="d7a65319-24d2-419f-b9c7-96228912b5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697B73-C678-4D7F-9D1E-356EB85C9AF1}">
  <ds:schemaRefs>
    <ds:schemaRef ds:uri="http://schemas.microsoft.com/office/2006/metadata/properties"/>
    <ds:schemaRef ds:uri="http://schemas.microsoft.com/office/2006/documentManagement/types"/>
    <ds:schemaRef ds:uri="http://schemas.openxmlformats.org/package/2006/metadata/core-properties"/>
    <ds:schemaRef ds:uri="d7a65319-24d2-419f-b9c7-96228912b573"/>
    <ds:schemaRef ds:uri="150022ab-defa-4c8a-84b7-9fb5cd5cb4f6"/>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958D9E5F-15EF-4ABC-AB3D-2278A4FDB1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Keys</vt:lpstr>
      <vt:lpstr>Allowable Expenditure</vt:lpstr>
      <vt:lpstr>Indicative Budget Template</vt:lpstr>
      <vt:lpstr>Sample Budget</vt:lpstr>
      <vt:lpstr>Budget v2</vt:lpstr>
      <vt:lpstr>'Allowable Expenditure'!Print_Area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Alexia Sammarco</dc:creator>
  <cp:keywords/>
  <dc:description/>
  <cp:lastModifiedBy>Niall Kelly</cp:lastModifiedBy>
  <cp:revision/>
  <dcterms:created xsi:type="dcterms:W3CDTF">2023-02-23T14:04:01Z</dcterms:created>
  <dcterms:modified xsi:type="dcterms:W3CDTF">2024-10-14T14:20:01Z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0x0101009E2C91A6FD2CA64BA9FF621A525F5F23</vt:lpwstr>
  </property>
  <property fmtid="{D5CDD505-2E9C-101B-9397-08002B2CF9AE}" pid="3" name="MediaServiceImageTags">
    <vt:lpwstr/>
  </property>
</Properties>
</file>